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F35107EB-F4BE-42EC-B6F3-35DD204F6099}" xr6:coauthVersionLast="47" xr6:coauthVersionMax="47" xr10:uidLastSave="{00000000-0000-0000-0000-000000000000}"/>
  <bookViews>
    <workbookView xWindow="-120" yWindow="-120" windowWidth="29040" windowHeight="15840" firstSheet="18" activeTab="25"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Февраль 2024" sheetId="60" r:id="rId23"/>
    <sheet name="Март 2024" sheetId="62" r:id="rId24"/>
    <sheet name="Апрель 2024" sheetId="63" r:id="rId25"/>
    <sheet name="Май 2024" sheetId="64" r:id="rId26"/>
    <sheet name="Июнь 2024" sheetId="65" r:id="rId27"/>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1" i="65" l="1"/>
  <c r="S1" i="65" s="1"/>
  <c r="AC17" i="65"/>
  <c r="AD17" i="65" s="1"/>
  <c r="AD16" i="65"/>
  <c r="AC16" i="65"/>
  <c r="AC10" i="65"/>
  <c r="AC19" i="65" s="1"/>
  <c r="Y2" i="65"/>
  <c r="X2" i="65"/>
  <c r="W2" i="65"/>
  <c r="V2" i="65"/>
  <c r="U2" i="65"/>
  <c r="T2" i="65"/>
  <c r="S2" i="65"/>
  <c r="Q2" i="65"/>
  <c r="P2" i="65"/>
  <c r="O2" i="65"/>
  <c r="N2" i="65"/>
  <c r="M2" i="65"/>
  <c r="L2" i="65"/>
  <c r="K2" i="65"/>
  <c r="AC16" i="63"/>
  <c r="A1" i="64"/>
  <c r="A1" i="63"/>
  <c r="AC17" i="64"/>
  <c r="AD17" i="64" s="1"/>
  <c r="AC16" i="64"/>
  <c r="AD16" i="64" s="1"/>
  <c r="Y2" i="64"/>
  <c r="X2" i="64"/>
  <c r="W2" i="64"/>
  <c r="V2" i="64"/>
  <c r="U2" i="64"/>
  <c r="T2" i="64"/>
  <c r="S2" i="64"/>
  <c r="Q2" i="64"/>
  <c r="P2" i="64"/>
  <c r="O2" i="64"/>
  <c r="N2" i="64"/>
  <c r="M2" i="64"/>
  <c r="L2" i="64"/>
  <c r="K2" i="64"/>
  <c r="S1" i="64"/>
  <c r="AC17" i="63"/>
  <c r="AD17" i="63" s="1"/>
  <c r="AD16" i="63"/>
  <c r="Y2" i="63"/>
  <c r="X2" i="63"/>
  <c r="W2" i="63"/>
  <c r="V2" i="63"/>
  <c r="U2" i="63"/>
  <c r="T2" i="63"/>
  <c r="S2" i="63"/>
  <c r="Q2" i="63"/>
  <c r="P2" i="63"/>
  <c r="O2" i="63"/>
  <c r="N2" i="63"/>
  <c r="M2" i="63"/>
  <c r="L2" i="63"/>
  <c r="K2" i="63"/>
  <c r="S1" i="63"/>
  <c r="A1" i="62"/>
  <c r="AC17" i="62"/>
  <c r="AD17" i="62" s="1"/>
  <c r="AC16" i="62"/>
  <c r="AD16" i="62" s="1"/>
  <c r="Y2" i="62"/>
  <c r="X2" i="62"/>
  <c r="W2" i="62"/>
  <c r="V2" i="62"/>
  <c r="U2" i="62"/>
  <c r="T2" i="62"/>
  <c r="S2" i="62"/>
  <c r="Q2" i="62"/>
  <c r="P2" i="62"/>
  <c r="O2" i="62"/>
  <c r="N2" i="62"/>
  <c r="M2" i="62"/>
  <c r="L2" i="62"/>
  <c r="K2" i="62"/>
  <c r="S1" i="62"/>
  <c r="S6" i="62" s="1"/>
  <c r="K1" i="62"/>
  <c r="AD17" i="56"/>
  <c r="AD16" i="56"/>
  <c r="A1" i="60"/>
  <c r="AC17" i="60"/>
  <c r="AD17" i="60" s="1"/>
  <c r="AC16" i="60"/>
  <c r="AD16" i="60" s="1"/>
  <c r="AC10" i="60"/>
  <c r="AC19" i="60" s="1"/>
  <c r="Y2" i="60"/>
  <c r="X2" i="60"/>
  <c r="W2" i="60"/>
  <c r="V2" i="60"/>
  <c r="U2" i="60"/>
  <c r="T2" i="60"/>
  <c r="S2" i="60"/>
  <c r="Q2" i="60"/>
  <c r="P2" i="60"/>
  <c r="O2" i="60"/>
  <c r="N2" i="60"/>
  <c r="M2" i="60"/>
  <c r="L2" i="60"/>
  <c r="K2" i="60"/>
  <c r="S1"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S6" i="65" l="1"/>
  <c r="U5" i="65"/>
  <c r="W4" i="65"/>
  <c r="Y3" i="65"/>
  <c r="T5" i="65"/>
  <c r="X8" i="65"/>
  <c r="T4" i="65"/>
  <c r="V3" i="65"/>
  <c r="W8" i="65"/>
  <c r="Y7" i="65"/>
  <c r="S4" i="65"/>
  <c r="U3" i="65"/>
  <c r="Y8" i="65"/>
  <c r="W3" i="65"/>
  <c r="V8" i="65"/>
  <c r="X7" i="65"/>
  <c r="T3" i="65"/>
  <c r="U8" i="65"/>
  <c r="W7" i="65"/>
  <c r="Y6" i="65"/>
  <c r="S3" i="65"/>
  <c r="T8" i="65"/>
  <c r="V7" i="65"/>
  <c r="X6" i="65"/>
  <c r="S8" i="65"/>
  <c r="U7" i="65"/>
  <c r="W6" i="65"/>
  <c r="Y5" i="65"/>
  <c r="T7" i="65"/>
  <c r="V6" i="65"/>
  <c r="X5" i="65"/>
  <c r="V4" i="65"/>
  <c r="S5" i="65"/>
  <c r="U4" i="65"/>
  <c r="S7" i="65"/>
  <c r="U6" i="65"/>
  <c r="W5" i="65"/>
  <c r="Y4" i="65"/>
  <c r="X3" i="65"/>
  <c r="T6" i="65"/>
  <c r="V5" i="65"/>
  <c r="X4" i="65"/>
  <c r="A10" i="65"/>
  <c r="K1" i="65"/>
  <c r="S6" i="64"/>
  <c r="U5" i="64"/>
  <c r="W4" i="64"/>
  <c r="Y3" i="64"/>
  <c r="S7" i="64"/>
  <c r="T5" i="64"/>
  <c r="V4" i="64"/>
  <c r="X3" i="64"/>
  <c r="V6" i="64"/>
  <c r="Y8" i="64"/>
  <c r="S5" i="64"/>
  <c r="U4" i="64"/>
  <c r="W3" i="64"/>
  <c r="X5" i="64"/>
  <c r="X8" i="64"/>
  <c r="T4" i="64"/>
  <c r="V3" i="64"/>
  <c r="T7" i="64"/>
  <c r="W8" i="64"/>
  <c r="Y7" i="64"/>
  <c r="S4" i="64"/>
  <c r="U3" i="64"/>
  <c r="V8" i="64"/>
  <c r="X7" i="64"/>
  <c r="T3" i="64"/>
  <c r="U8" i="64"/>
  <c r="W7" i="64"/>
  <c r="Y6" i="64"/>
  <c r="S3" i="64"/>
  <c r="T8" i="64"/>
  <c r="V7" i="64"/>
  <c r="X6" i="64"/>
  <c r="U6" i="64"/>
  <c r="Y4" i="64"/>
  <c r="S8" i="64"/>
  <c r="U7" i="64"/>
  <c r="W6" i="64"/>
  <c r="Y5" i="64"/>
  <c r="W5" i="64"/>
  <c r="T6" i="64"/>
  <c r="V5" i="64"/>
  <c r="X4" i="64"/>
  <c r="A10" i="64"/>
  <c r="K1" i="64"/>
  <c r="S6" i="63"/>
  <c r="U5" i="63"/>
  <c r="W4" i="63"/>
  <c r="Y3" i="63"/>
  <c r="T5" i="63"/>
  <c r="V4" i="63"/>
  <c r="X3" i="63"/>
  <c r="Y8" i="63"/>
  <c r="S5" i="63"/>
  <c r="U4" i="63"/>
  <c r="W3" i="63"/>
  <c r="X8" i="63"/>
  <c r="T4" i="63"/>
  <c r="V3" i="63"/>
  <c r="W8" i="63"/>
  <c r="Y7" i="63"/>
  <c r="S4" i="63"/>
  <c r="U3" i="63"/>
  <c r="V8" i="63"/>
  <c r="X7" i="63"/>
  <c r="T3" i="63"/>
  <c r="U8" i="63"/>
  <c r="W7" i="63"/>
  <c r="Y6" i="63"/>
  <c r="S3" i="63"/>
  <c r="T8" i="63"/>
  <c r="V7" i="63"/>
  <c r="X6" i="63"/>
  <c r="S8" i="63"/>
  <c r="U7" i="63"/>
  <c r="W6" i="63"/>
  <c r="Y5" i="63"/>
  <c r="T7" i="63"/>
  <c r="V6" i="63"/>
  <c r="X5" i="63"/>
  <c r="S7" i="63"/>
  <c r="U6" i="63"/>
  <c r="W5" i="63"/>
  <c r="Y4" i="63"/>
  <c r="T6" i="63"/>
  <c r="V5" i="63"/>
  <c r="X4" i="63"/>
  <c r="A10" i="63"/>
  <c r="K1" i="63"/>
  <c r="X4" i="62"/>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C10" i="65" l="1"/>
  <c r="A9" i="65"/>
  <c r="N8" i="65"/>
  <c r="P7" i="65"/>
  <c r="L3" i="65"/>
  <c r="M8" i="65"/>
  <c r="K8" i="65"/>
  <c r="M7" i="65"/>
  <c r="O6" i="65"/>
  <c r="Q5" i="65"/>
  <c r="N7" i="65"/>
  <c r="L7" i="65"/>
  <c r="N6" i="65"/>
  <c r="P5" i="65"/>
  <c r="K7" i="65"/>
  <c r="M6" i="65"/>
  <c r="O5" i="65"/>
  <c r="Q4" i="65"/>
  <c r="L6" i="65"/>
  <c r="N5" i="65"/>
  <c r="P4" i="65"/>
  <c r="K6" i="65"/>
  <c r="M5" i="65"/>
  <c r="O4" i="65"/>
  <c r="Q3" i="65"/>
  <c r="L5" i="65"/>
  <c r="N4" i="65"/>
  <c r="P3" i="65"/>
  <c r="K3" i="65"/>
  <c r="L8" i="65"/>
  <c r="Q8" i="65"/>
  <c r="K5" i="65"/>
  <c r="M4" i="65"/>
  <c r="O3" i="65"/>
  <c r="Q6" i="65"/>
  <c r="P6" i="65"/>
  <c r="P8" i="65"/>
  <c r="L4" i="65"/>
  <c r="N3" i="65"/>
  <c r="O7" i="65"/>
  <c r="O8" i="65"/>
  <c r="Q7" i="65"/>
  <c r="K4" i="65"/>
  <c r="M3" i="65"/>
  <c r="N8" i="64"/>
  <c r="P7" i="64"/>
  <c r="L3" i="64"/>
  <c r="K5" i="64"/>
  <c r="O3" i="64"/>
  <c r="M8" i="64"/>
  <c r="O7" i="64"/>
  <c r="Q6" i="64"/>
  <c r="K3" i="64"/>
  <c r="L8" i="64"/>
  <c r="N7" i="64"/>
  <c r="P6" i="64"/>
  <c r="K8" i="64"/>
  <c r="M7" i="64"/>
  <c r="O6" i="64"/>
  <c r="Q5" i="64"/>
  <c r="P8" i="64"/>
  <c r="L7" i="64"/>
  <c r="N6" i="64"/>
  <c r="P5" i="64"/>
  <c r="N3" i="64"/>
  <c r="K7" i="64"/>
  <c r="M6" i="64"/>
  <c r="O5" i="64"/>
  <c r="Q4" i="64"/>
  <c r="Q8" i="64"/>
  <c r="L4" i="64"/>
  <c r="L6" i="64"/>
  <c r="N5" i="64"/>
  <c r="P4" i="64"/>
  <c r="K6" i="64"/>
  <c r="M5" i="64"/>
  <c r="O4" i="64"/>
  <c r="Q3" i="64"/>
  <c r="L5" i="64"/>
  <c r="N4" i="64"/>
  <c r="P3" i="64"/>
  <c r="O8" i="64"/>
  <c r="Q7" i="64"/>
  <c r="K4" i="64"/>
  <c r="M3" i="64"/>
  <c r="M4" i="64"/>
  <c r="A9" i="64"/>
  <c r="C10" i="64"/>
  <c r="N8" i="63"/>
  <c r="P7" i="63"/>
  <c r="L3" i="63"/>
  <c r="M8" i="63"/>
  <c r="O7" i="63"/>
  <c r="Q6" i="63"/>
  <c r="K3" i="63"/>
  <c r="L8" i="63"/>
  <c r="N7" i="63"/>
  <c r="P6" i="63"/>
  <c r="K8" i="63"/>
  <c r="M7" i="63"/>
  <c r="O6" i="63"/>
  <c r="Q5" i="63"/>
  <c r="L7" i="63"/>
  <c r="N6" i="63"/>
  <c r="P5" i="63"/>
  <c r="K7" i="63"/>
  <c r="M6" i="63"/>
  <c r="O5" i="63"/>
  <c r="Q4" i="63"/>
  <c r="L6" i="63"/>
  <c r="N5" i="63"/>
  <c r="P4" i="63"/>
  <c r="K6" i="63"/>
  <c r="M5" i="63"/>
  <c r="O4" i="63"/>
  <c r="Q3" i="63"/>
  <c r="L5" i="63"/>
  <c r="N4" i="63"/>
  <c r="P3" i="63"/>
  <c r="Q8" i="63"/>
  <c r="K5" i="63"/>
  <c r="M4" i="63"/>
  <c r="O3" i="63"/>
  <c r="P8" i="63"/>
  <c r="L4" i="63"/>
  <c r="N3" i="63"/>
  <c r="O8" i="63"/>
  <c r="Q7" i="63"/>
  <c r="K4" i="63"/>
  <c r="M3" i="63"/>
  <c r="A9" i="63"/>
  <c r="C10" i="63"/>
  <c r="A9" i="62"/>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5" l="1"/>
  <c r="E10" i="65"/>
  <c r="C9" i="64"/>
  <c r="E10" i="64"/>
  <c r="C9" i="63"/>
  <c r="E10" i="63"/>
  <c r="C9" i="62"/>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10" i="65" l="1"/>
  <c r="E9" i="65"/>
  <c r="G10" i="64"/>
  <c r="E9" i="64"/>
  <c r="G10" i="63"/>
  <c r="E9" i="63"/>
  <c r="E9" i="62"/>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10" i="65" l="1"/>
  <c r="G9" i="65"/>
  <c r="G9" i="64"/>
  <c r="I10" i="64"/>
  <c r="I10" i="63"/>
  <c r="G9" i="63"/>
  <c r="I10" i="62"/>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I9" i="65" l="1"/>
  <c r="K10" i="65"/>
  <c r="K10" i="64"/>
  <c r="I9" i="64"/>
  <c r="K10" i="63"/>
  <c r="I9" i="63"/>
  <c r="K10" i="62"/>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5" l="1"/>
  <c r="K9" i="65"/>
  <c r="S10" i="64"/>
  <c r="K9" i="64"/>
  <c r="S10" i="63"/>
  <c r="K9" i="63"/>
  <c r="S10" i="62"/>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65" l="1"/>
  <c r="A16" i="65"/>
  <c r="C16" i="65" s="1"/>
  <c r="E16" i="65" s="1"/>
  <c r="G16" i="65" s="1"/>
  <c r="I16" i="65" s="1"/>
  <c r="K16" i="65" s="1"/>
  <c r="S16" i="65" s="1"/>
  <c r="A22" i="65" s="1"/>
  <c r="C22" i="65" s="1"/>
  <c r="E22" i="65" s="1"/>
  <c r="G22" i="65" s="1"/>
  <c r="I22" i="65" s="1"/>
  <c r="K22" i="65" s="1"/>
  <c r="S22" i="65" s="1"/>
  <c r="A28" i="65" s="1"/>
  <c r="C28" i="65" s="1"/>
  <c r="E28" i="65" s="1"/>
  <c r="G28" i="65" s="1"/>
  <c r="I28" i="65" s="1"/>
  <c r="K28" i="65" s="1"/>
  <c r="S28" i="65" s="1"/>
  <c r="A34" i="65" s="1"/>
  <c r="C34" i="65" s="1"/>
  <c r="E34" i="65" s="1"/>
  <c r="G34" i="65" s="1"/>
  <c r="I34" i="65" s="1"/>
  <c r="K34" i="65" s="1"/>
  <c r="S34" i="65" s="1"/>
  <c r="A40" i="65" s="1"/>
  <c r="C40" i="65" s="1"/>
  <c r="A16" i="64"/>
  <c r="C16" i="64" s="1"/>
  <c r="E16" i="64" s="1"/>
  <c r="G16" i="64" s="1"/>
  <c r="I16" i="64" s="1"/>
  <c r="K16" i="64" s="1"/>
  <c r="S16" i="64" s="1"/>
  <c r="A22" i="64" s="1"/>
  <c r="C22" i="64" s="1"/>
  <c r="E22" i="64" s="1"/>
  <c r="G22" i="64" s="1"/>
  <c r="I22" i="64" s="1"/>
  <c r="K22" i="64" s="1"/>
  <c r="S22" i="64" s="1"/>
  <c r="A28" i="64" s="1"/>
  <c r="C28" i="64" s="1"/>
  <c r="E28" i="64" s="1"/>
  <c r="G28" i="64" s="1"/>
  <c r="I28" i="64" s="1"/>
  <c r="K28" i="64" s="1"/>
  <c r="S28" i="64" s="1"/>
  <c r="A34" i="64" s="1"/>
  <c r="C34" i="64" s="1"/>
  <c r="E34" i="64" s="1"/>
  <c r="G34" i="64" s="1"/>
  <c r="I34" i="64" s="1"/>
  <c r="K34" i="64" s="1"/>
  <c r="S34" i="64" s="1"/>
  <c r="A40" i="64" s="1"/>
  <c r="C40" i="64" s="1"/>
  <c r="S9" i="64"/>
  <c r="S9" i="63"/>
  <c r="A16" i="63"/>
  <c r="C16" i="63" s="1"/>
  <c r="E16" i="63" s="1"/>
  <c r="G16" i="63" s="1"/>
  <c r="I16" i="63" s="1"/>
  <c r="K16" i="63" s="1"/>
  <c r="S16" i="63" s="1"/>
  <c r="A22" i="63" s="1"/>
  <c r="C22" i="63" s="1"/>
  <c r="E22" i="63" s="1"/>
  <c r="G22" i="63" s="1"/>
  <c r="I22" i="63" s="1"/>
  <c r="K22" i="63" s="1"/>
  <c r="S22" i="63" s="1"/>
  <c r="A28" i="63" s="1"/>
  <c r="C28" i="63" s="1"/>
  <c r="E28" i="63" s="1"/>
  <c r="G28" i="63" s="1"/>
  <c r="I28" i="63" s="1"/>
  <c r="K28" i="63" s="1"/>
  <c r="S28" i="63" s="1"/>
  <c r="A34" i="63" s="1"/>
  <c r="C34" i="63" s="1"/>
  <c r="E34" i="63" s="1"/>
  <c r="G34" i="63" s="1"/>
  <c r="I34" i="63" s="1"/>
  <c r="K34" i="63" s="1"/>
  <c r="S34" i="63" s="1"/>
  <c r="A40" i="63" s="1"/>
  <c r="C40" i="63" s="1"/>
  <c r="S9" i="62"/>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<sst xmlns="http://schemas.openxmlformats.org/spreadsheetml/2006/main" count="403" uniqueCount="63">
  <si>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</si>
  <si>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</si>
  <si>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</si>
  <si>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</si>
  <si>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</si>
  <si>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</si>
  <si>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</si>
  <si>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</si>
  <si>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</si>
  <si>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</si>
  <si>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</si>
  <si>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</si>
  <si>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</si>
  <si>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</si>
  <si>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</si>
  <si>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</si>
  <si>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</si>
  <si>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</si>
  <si>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</si>
  <si>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</si>
  <si>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</si>
  <si>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</si>
  <si>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</si>
  <si>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</si>
  <si>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</si>
  <si>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</si>
  <si>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</si>
  <si>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</si>
  <si>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</si>
  <si>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</si>
  <si>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</si>
  <si>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</si>
  <si>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</si>
  <si>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</si>
  <si>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</si>
  <si>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</si>
  <si>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</si>
  <si>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</si>
  <si>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</si>
  <si>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</si>
  <si>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</si>
  <si>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</si>
  <si>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</si>
  <si>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</si>
  <si>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</si>
  <si>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</si>
  <si>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Red Dead Redemption:</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</si>
  <si>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</si>
  <si>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</si>
  <si>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</si>
  <si>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</si>
  <si>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</si>
  <si>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</si>
  <si>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</si>
  <si>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</si>
  <si>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</si>
  <si>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</si>
  <si>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</si>
  <si>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</si>
  <si>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Grand Theft Auto Online</t>
  </si>
  <si>
    <t>Fallout 3</t>
  </si>
  <si>
    <t>Saints Row</t>
  </si>
  <si>
    <t>S.T.A.L.K.E.R. Lost Alpha DC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</si>
</sst>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82">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0" fontId="61" fillId="35" borderId="3" xfId="0" applyFont="1" applyFill="1" applyBorder="1" applyAlignment="1">
      <alignment horizontal="center" vertical="center"/>
    </xf>
    <xf numFmtId="0" fontId="61" fillId="35" borderId="0" xfId="0" applyFont="1" applyFill="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4" xfId="0" applyFont="1" applyFill="1" applyBorder="1" applyAlignment="1">
      <alignment horizontal="center" vertical="center"/>
    </xf>
    <xf numFmtId="0" fontId="58" fillId="35" borderId="0" xfId="0" applyFont="1" applyFill="1" applyBorder="1" applyAlignment="1">
      <alignment horizontal="center" vertical="center"/>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61" fillId="35" borderId="5" xfId="0" applyFont="1" applyFill="1" applyBorder="1" applyAlignment="1">
      <alignment horizontal="center" vertical="center"/>
    </xf>
    <xf numFmtId="0" fontId="61" fillId="35" borderId="8"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8" xfId="0" applyFont="1" applyFill="1" applyBorder="1" applyAlignment="1">
      <alignment horizontal="center" vertical="center"/>
    </xf>
    <xf numFmtId="0" fontId="58" fillId="35" borderId="6"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0" fontId="6" fillId="35" borderId="0" xfId="0" applyFont="1" applyFill="1" applyBorder="1" applyAlignment="1">
      <alignment horizontal="center" vertical="center"/>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97">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52.png"/><Relationship Id="rId3" Type="http://schemas.openxmlformats.org/officeDocument/2006/relationships/image" Target="../media/image149.png"/><Relationship Id="rId7" Type="http://schemas.openxmlformats.org/officeDocument/2006/relationships/image" Target="../media/image151.png"/><Relationship Id="rId2" Type="http://schemas.openxmlformats.org/officeDocument/2006/relationships/image" Target="../media/image144.png"/><Relationship Id="rId1" Type="http://schemas.openxmlformats.org/officeDocument/2006/relationships/image" Target="../media/image148.png"/><Relationship Id="rId6" Type="http://schemas.openxmlformats.org/officeDocument/2006/relationships/image" Target="../media/image133.png"/><Relationship Id="rId5" Type="http://schemas.openxmlformats.org/officeDocument/2006/relationships/image" Target="../media/image147.png"/><Relationship Id="rId10" Type="http://schemas.openxmlformats.org/officeDocument/2006/relationships/image" Target="../media/image154.png"/><Relationship Id="rId4" Type="http://schemas.openxmlformats.org/officeDocument/2006/relationships/image" Target="../media/image150.png"/><Relationship Id="rId9" Type="http://schemas.openxmlformats.org/officeDocument/2006/relationships/image" Target="../media/image1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55.png"/><Relationship Id="rId7" Type="http://schemas.openxmlformats.org/officeDocument/2006/relationships/image" Target="../media/image159.png"/><Relationship Id="rId2" Type="http://schemas.openxmlformats.org/officeDocument/2006/relationships/image" Target="../media/image133.pn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png"/><Relationship Id="rId4" Type="http://schemas.openxmlformats.org/officeDocument/2006/relationships/image" Target="../media/image15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62.png"/><Relationship Id="rId13" Type="http://schemas.openxmlformats.org/officeDocument/2006/relationships/image" Target="../media/image167.png"/><Relationship Id="rId3" Type="http://schemas.openxmlformats.org/officeDocument/2006/relationships/image" Target="../media/image158.png"/><Relationship Id="rId7" Type="http://schemas.openxmlformats.org/officeDocument/2006/relationships/image" Target="../media/image161.png"/><Relationship Id="rId12" Type="http://schemas.openxmlformats.org/officeDocument/2006/relationships/image" Target="../media/image166.png"/><Relationship Id="rId2" Type="http://schemas.openxmlformats.org/officeDocument/2006/relationships/image" Target="../media/image157.png"/><Relationship Id="rId1" Type="http://schemas.openxmlformats.org/officeDocument/2006/relationships/image" Target="../media/image153.png"/><Relationship Id="rId6" Type="http://schemas.openxmlformats.org/officeDocument/2006/relationships/image" Target="../media/image160.png"/><Relationship Id="rId11" Type="http://schemas.openxmlformats.org/officeDocument/2006/relationships/image" Target="../media/image165.png"/><Relationship Id="rId5" Type="http://schemas.openxmlformats.org/officeDocument/2006/relationships/image" Target="../media/image133.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59.png"/><Relationship Id="rId9" Type="http://schemas.openxmlformats.org/officeDocument/2006/relationships/image" Target="../media/image163.png"/><Relationship Id="rId14" Type="http://schemas.openxmlformats.org/officeDocument/2006/relationships/image" Target="../media/image168.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47625</xdr:colOff>
      <xdr:row>11</xdr:row>
      <xdr:rowOff>0</xdr:rowOff>
    </xdr:from>
    <xdr:to>
      <xdr:col>5</xdr:col>
      <xdr:colOff>447675</xdr:colOff>
      <xdr:row>14</xdr:row>
      <xdr:rowOff>123825</xdr:rowOff>
    </xdr:to>
    <xdr:pic>
      <xdr:nvPicPr>
        <xdr:cNvPr id="2" name="Рисунок 1">
          <a:extLst>
            <a:ext uri="{FF2B5EF4-FFF2-40B4-BE49-F238E27FC236}">
              <a16:creationId xmlns:a16="http://schemas.microsoft.com/office/drawing/2014/main" id="{AC3ED30B-D389-465E-BB62-C21D5B2703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57475" y="1724025"/>
          <a:ext cx="723900" cy="723900"/>
        </a:xfrm>
        <a:prstGeom prst="rect">
          <a:avLst/>
        </a:prstGeom>
      </xdr:spPr>
    </xdr:pic>
    <xdr:clientData/>
  </xdr:twoCellAnchor>
  <xdr:twoCellAnchor editAs="oneCell">
    <xdr:from>
      <xdr:col>5</xdr:col>
      <xdr:colOff>409572</xdr:colOff>
      <xdr:row>9</xdr:row>
      <xdr:rowOff>219075</xdr:rowOff>
    </xdr:from>
    <xdr:to>
      <xdr:col>5</xdr:col>
      <xdr:colOff>914397</xdr:colOff>
      <xdr:row>12</xdr:row>
      <xdr:rowOff>85725</xdr:rowOff>
    </xdr:to>
    <xdr:pic>
      <xdr:nvPicPr>
        <xdr:cNvPr id="3" name="Рисунок 2">
          <a:extLst>
            <a:ext uri="{FF2B5EF4-FFF2-40B4-BE49-F238E27FC236}">
              <a16:creationId xmlns:a16="http://schemas.microsoft.com/office/drawing/2014/main" id="{9F9C5828-26DA-4BED-A103-494AD630A1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43272" y="1504950"/>
          <a:ext cx="504825" cy="504825"/>
        </a:xfrm>
        <a:prstGeom prst="rect">
          <a:avLst/>
        </a:prstGeom>
      </xdr:spPr>
    </xdr:pic>
    <xdr:clientData/>
  </xdr:twoCellAnchor>
  <xdr:twoCellAnchor editAs="oneCell">
    <xdr:from>
      <xdr:col>6</xdr:col>
      <xdr:colOff>323848</xdr:colOff>
      <xdr:row>9</xdr:row>
      <xdr:rowOff>219074</xdr:rowOff>
    </xdr:from>
    <xdr:to>
      <xdr:col>7</xdr:col>
      <xdr:colOff>923923</xdr:colOff>
      <xdr:row>14</xdr:row>
      <xdr:rowOff>104774</xdr:rowOff>
    </xdr:to>
    <xdr:pic>
      <xdr:nvPicPr>
        <xdr:cNvPr id="4" name="Рисунок 3">
          <a:extLst>
            <a:ext uri="{FF2B5EF4-FFF2-40B4-BE49-F238E27FC236}">
              <a16:creationId xmlns:a16="http://schemas.microsoft.com/office/drawing/2014/main" id="{AE0150B6-9700-49C1-BA98-028FA8C1B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38623" y="1504949"/>
          <a:ext cx="923925" cy="923925"/>
        </a:xfrm>
        <a:prstGeom prst="rect">
          <a:avLst/>
        </a:prstGeom>
      </xdr:spPr>
    </xdr:pic>
    <xdr:clientData/>
  </xdr:twoCellAnchor>
  <xdr:twoCellAnchor editAs="oneCell">
    <xdr:from>
      <xdr:col>14</xdr:col>
      <xdr:colOff>19047</xdr:colOff>
      <xdr:row>9</xdr:row>
      <xdr:rowOff>209550</xdr:rowOff>
    </xdr:from>
    <xdr:to>
      <xdr:col>17</xdr:col>
      <xdr:colOff>38097</xdr:colOff>
      <xdr:row>12</xdr:row>
      <xdr:rowOff>76200</xdr:rowOff>
    </xdr:to>
    <xdr:pic>
      <xdr:nvPicPr>
        <xdr:cNvPr id="5" name="Рисунок 4">
          <a:extLst>
            <a:ext uri="{FF2B5EF4-FFF2-40B4-BE49-F238E27FC236}">
              <a16:creationId xmlns:a16="http://schemas.microsoft.com/office/drawing/2014/main" id="{472A3488-D1DA-4EB7-A02E-F1C03701BB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00897" y="1495425"/>
          <a:ext cx="504825" cy="504825"/>
        </a:xfrm>
        <a:prstGeom prst="rect">
          <a:avLst/>
        </a:prstGeom>
      </xdr:spPr>
    </xdr:pic>
    <xdr:clientData/>
  </xdr:twoCellAnchor>
  <xdr:twoCellAnchor editAs="oneCell">
    <xdr:from>
      <xdr:col>9</xdr:col>
      <xdr:colOff>962025</xdr:colOff>
      <xdr:row>11</xdr:row>
      <xdr:rowOff>19050</xdr:rowOff>
    </xdr:from>
    <xdr:to>
      <xdr:col>14</xdr:col>
      <xdr:colOff>47625</xdr:colOff>
      <xdr:row>14</xdr:row>
      <xdr:rowOff>142875</xdr:rowOff>
    </xdr:to>
    <xdr:pic>
      <xdr:nvPicPr>
        <xdr:cNvPr id="6" name="Рисунок 5">
          <a:extLst>
            <a:ext uri="{FF2B5EF4-FFF2-40B4-BE49-F238E27FC236}">
              <a16:creationId xmlns:a16="http://schemas.microsoft.com/office/drawing/2014/main" id="{F7A9DD30-9151-4145-A45B-F9D4F9F817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05575" y="1743075"/>
          <a:ext cx="723900" cy="723900"/>
        </a:xfrm>
        <a:prstGeom prst="rect">
          <a:avLst/>
        </a:prstGeom>
      </xdr:spPr>
    </xdr:pic>
    <xdr:clientData/>
  </xdr:twoCellAnchor>
  <xdr:twoCellAnchor editAs="oneCell">
    <xdr:from>
      <xdr:col>18</xdr:col>
      <xdr:colOff>47624</xdr:colOff>
      <xdr:row>11</xdr:row>
      <xdr:rowOff>28575</xdr:rowOff>
    </xdr:from>
    <xdr:to>
      <xdr:col>22</xdr:col>
      <xdr:colOff>76199</xdr:colOff>
      <xdr:row>14</xdr:row>
      <xdr:rowOff>104775</xdr:rowOff>
    </xdr:to>
    <xdr:pic>
      <xdr:nvPicPr>
        <xdr:cNvPr id="7" name="Рисунок 6">
          <a:extLst>
            <a:ext uri="{FF2B5EF4-FFF2-40B4-BE49-F238E27FC236}">
              <a16:creationId xmlns:a16="http://schemas.microsoft.com/office/drawing/2014/main" id="{9C30F79A-A652-4366-9E47-03B15036C4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4" y="1752600"/>
          <a:ext cx="676275" cy="676275"/>
        </a:xfrm>
        <a:prstGeom prst="rect">
          <a:avLst/>
        </a:prstGeom>
      </xdr:spPr>
    </xdr:pic>
    <xdr:clientData/>
  </xdr:twoCellAnchor>
  <xdr:twoCellAnchor editAs="oneCell">
    <xdr:from>
      <xdr:col>22</xdr:col>
      <xdr:colOff>99473</xdr:colOff>
      <xdr:row>9</xdr:row>
      <xdr:rowOff>219075</xdr:rowOff>
    </xdr:from>
    <xdr:to>
      <xdr:col>25</xdr:col>
      <xdr:colOff>51848</xdr:colOff>
      <xdr:row>12</xdr:row>
      <xdr:rowOff>19050</xdr:rowOff>
    </xdr:to>
    <xdr:pic>
      <xdr:nvPicPr>
        <xdr:cNvPr id="8" name="Рисунок 7">
          <a:extLst>
            <a:ext uri="{FF2B5EF4-FFF2-40B4-BE49-F238E27FC236}">
              <a16:creationId xmlns:a16="http://schemas.microsoft.com/office/drawing/2014/main" id="{D25E6F27-CE0B-470F-A2F2-CF63F091FC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519573" y="1504950"/>
          <a:ext cx="438150" cy="438150"/>
        </a:xfrm>
        <a:prstGeom prst="rect">
          <a:avLst/>
        </a:prstGeom>
      </xdr:spPr>
    </xdr:pic>
    <xdr:clientData/>
  </xdr:twoCellAnchor>
  <xdr:twoCellAnchor editAs="oneCell">
    <xdr:from>
      <xdr:col>6</xdr:col>
      <xdr:colOff>276225</xdr:colOff>
      <xdr:row>15</xdr:row>
      <xdr:rowOff>142875</xdr:rowOff>
    </xdr:from>
    <xdr:to>
      <xdr:col>7</xdr:col>
      <xdr:colOff>942975</xdr:colOff>
      <xdr:row>20</xdr:row>
      <xdr:rowOff>95250</xdr:rowOff>
    </xdr:to>
    <xdr:pic>
      <xdr:nvPicPr>
        <xdr:cNvPr id="9" name="Рисунок 8">
          <a:extLst>
            <a:ext uri="{FF2B5EF4-FFF2-40B4-BE49-F238E27FC236}">
              <a16:creationId xmlns:a16="http://schemas.microsoft.com/office/drawing/2014/main" id="{A007265F-23B2-4C14-9AE5-40781C27C6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0" y="2628900"/>
          <a:ext cx="990600" cy="990600"/>
        </a:xfrm>
        <a:prstGeom prst="rect">
          <a:avLst/>
        </a:prstGeom>
      </xdr:spPr>
    </xdr:pic>
    <xdr:clientData/>
  </xdr:twoCellAnchor>
  <xdr:twoCellAnchor editAs="oneCell">
    <xdr:from>
      <xdr:col>8</xdr:col>
      <xdr:colOff>304798</xdr:colOff>
      <xdr:row>15</xdr:row>
      <xdr:rowOff>180974</xdr:rowOff>
    </xdr:from>
    <xdr:to>
      <xdr:col>9</xdr:col>
      <xdr:colOff>904873</xdr:colOff>
      <xdr:row>20</xdr:row>
      <xdr:rowOff>66674</xdr:rowOff>
    </xdr:to>
    <xdr:pic>
      <xdr:nvPicPr>
        <xdr:cNvPr id="10" name="Рисунок 9">
          <a:extLst>
            <a:ext uri="{FF2B5EF4-FFF2-40B4-BE49-F238E27FC236}">
              <a16:creationId xmlns:a16="http://schemas.microsoft.com/office/drawing/2014/main" id="{CF909078-0100-43A4-970B-8596CA35BAA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498" y="2666999"/>
          <a:ext cx="923925" cy="923925"/>
        </a:xfrm>
        <a:prstGeom prst="rect">
          <a:avLst/>
        </a:prstGeom>
      </xdr:spPr>
    </xdr:pic>
    <xdr:clientData/>
  </xdr:twoCellAnchor>
  <xdr:twoCellAnchor editAs="oneCell">
    <xdr:from>
      <xdr:col>19</xdr:col>
      <xdr:colOff>57150</xdr:colOff>
      <xdr:row>15</xdr:row>
      <xdr:rowOff>123825</xdr:rowOff>
    </xdr:from>
    <xdr:to>
      <xdr:col>25</xdr:col>
      <xdr:colOff>76200</xdr:colOff>
      <xdr:row>20</xdr:row>
      <xdr:rowOff>76200</xdr:rowOff>
    </xdr:to>
    <xdr:pic>
      <xdr:nvPicPr>
        <xdr:cNvPr id="11" name="Рисунок 10">
          <a:extLst>
            <a:ext uri="{FF2B5EF4-FFF2-40B4-BE49-F238E27FC236}">
              <a16:creationId xmlns:a16="http://schemas.microsoft.com/office/drawing/2014/main" id="{7FC952B5-7BAD-4FB1-97C2-0356EBA938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91475" y="2609850"/>
          <a:ext cx="990600" cy="990600"/>
        </a:xfrm>
        <a:prstGeom prst="rect">
          <a:avLst/>
        </a:prstGeom>
      </xdr:spPr>
    </xdr:pic>
    <xdr:clientData/>
  </xdr:twoCellAnchor>
  <xdr:twoCellAnchor editAs="oneCell">
    <xdr:from>
      <xdr:col>0</xdr:col>
      <xdr:colOff>314323</xdr:colOff>
      <xdr:row>21</xdr:row>
      <xdr:rowOff>76199</xdr:rowOff>
    </xdr:from>
    <xdr:to>
      <xdr:col>1</xdr:col>
      <xdr:colOff>914398</xdr:colOff>
      <xdr:row>26</xdr:row>
      <xdr:rowOff>114299</xdr:rowOff>
    </xdr:to>
    <xdr:pic>
      <xdr:nvPicPr>
        <xdr:cNvPr id="12" name="Рисунок 11">
          <a:extLst>
            <a:ext uri="{FF2B5EF4-FFF2-40B4-BE49-F238E27FC236}">
              <a16:creationId xmlns:a16="http://schemas.microsoft.com/office/drawing/2014/main" id="{4958BF65-686C-4005-B9EE-2411086D8E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4323" y="3762374"/>
          <a:ext cx="923925" cy="923925"/>
        </a:xfrm>
        <a:prstGeom prst="rect">
          <a:avLst/>
        </a:prstGeom>
      </xdr:spPr>
    </xdr:pic>
    <xdr:clientData/>
  </xdr:twoCellAnchor>
  <xdr:twoCellAnchor editAs="oneCell">
    <xdr:from>
      <xdr:col>20</xdr:col>
      <xdr:colOff>19049</xdr:colOff>
      <xdr:row>21</xdr:row>
      <xdr:rowOff>171450</xdr:rowOff>
    </xdr:from>
    <xdr:to>
      <xdr:col>24</xdr:col>
      <xdr:colOff>161924</xdr:colOff>
      <xdr:row>26</xdr:row>
      <xdr:rowOff>76200</xdr:rowOff>
    </xdr:to>
    <xdr:pic>
      <xdr:nvPicPr>
        <xdr:cNvPr id="14" name="Рисунок 13">
          <a:extLst>
            <a:ext uri="{FF2B5EF4-FFF2-40B4-BE49-F238E27FC236}">
              <a16:creationId xmlns:a16="http://schemas.microsoft.com/office/drawing/2014/main" id="{30E16D43-A726-4A2C-82A7-5DBBF05A1A1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15299" y="3857625"/>
          <a:ext cx="790575" cy="790575"/>
        </a:xfrm>
        <a:prstGeom prst="rect">
          <a:avLst/>
        </a:prstGeom>
      </xdr:spPr>
    </xdr:pic>
    <xdr:clientData/>
  </xdr:twoCellAnchor>
  <xdr:twoCellAnchor editAs="oneCell">
    <xdr:from>
      <xdr:col>0</xdr:col>
      <xdr:colOff>276225</xdr:colOff>
      <xdr:row>27</xdr:row>
      <xdr:rowOff>19050</xdr:rowOff>
    </xdr:from>
    <xdr:to>
      <xdr:col>1</xdr:col>
      <xdr:colOff>942975</xdr:colOff>
      <xdr:row>32</xdr:row>
      <xdr:rowOff>123825</xdr:rowOff>
    </xdr:to>
    <xdr:pic>
      <xdr:nvPicPr>
        <xdr:cNvPr id="15" name="Рисунок 14">
          <a:extLst>
            <a:ext uri="{FF2B5EF4-FFF2-40B4-BE49-F238E27FC236}">
              <a16:creationId xmlns:a16="http://schemas.microsoft.com/office/drawing/2014/main" id="{C7A6F49B-56B5-4E68-A7FC-7A5F5A8693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4752975"/>
          <a:ext cx="990600" cy="990600"/>
        </a:xfrm>
        <a:prstGeom prst="rect">
          <a:avLst/>
        </a:prstGeom>
      </xdr:spPr>
    </xdr:pic>
    <xdr:clientData/>
  </xdr:twoCellAnchor>
  <xdr:twoCellAnchor editAs="oneCell">
    <xdr:from>
      <xdr:col>5</xdr:col>
      <xdr:colOff>371475</xdr:colOff>
      <xdr:row>27</xdr:row>
      <xdr:rowOff>76200</xdr:rowOff>
    </xdr:from>
    <xdr:to>
      <xdr:col>5</xdr:col>
      <xdr:colOff>923925</xdr:colOff>
      <xdr:row>30</xdr:row>
      <xdr:rowOff>66675</xdr:rowOff>
    </xdr:to>
    <xdr:pic>
      <xdr:nvPicPr>
        <xdr:cNvPr id="16" name="Рисунок 15">
          <a:extLst>
            <a:ext uri="{FF2B5EF4-FFF2-40B4-BE49-F238E27FC236}">
              <a16:creationId xmlns:a16="http://schemas.microsoft.com/office/drawing/2014/main" id="{CA541ECC-321D-4294-8EBE-CB5AAE2165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05175" y="4810125"/>
          <a:ext cx="552450" cy="552450"/>
        </a:xfrm>
        <a:prstGeom prst="rect">
          <a:avLst/>
        </a:prstGeom>
      </xdr:spPr>
    </xdr:pic>
    <xdr:clientData/>
  </xdr:twoCellAnchor>
  <xdr:twoCellAnchor editAs="oneCell">
    <xdr:from>
      <xdr:col>3</xdr:col>
      <xdr:colOff>971550</xdr:colOff>
      <xdr:row>28</xdr:row>
      <xdr:rowOff>38100</xdr:rowOff>
    </xdr:from>
    <xdr:to>
      <xdr:col>5</xdr:col>
      <xdr:colOff>390525</xdr:colOff>
      <xdr:row>32</xdr:row>
      <xdr:rowOff>114300</xdr:rowOff>
    </xdr:to>
    <xdr:pic>
      <xdr:nvPicPr>
        <xdr:cNvPr id="17" name="Рисунок 16">
          <a:extLst>
            <a:ext uri="{FF2B5EF4-FFF2-40B4-BE49-F238E27FC236}">
              <a16:creationId xmlns:a16="http://schemas.microsoft.com/office/drawing/2014/main" id="{FC7C39B1-C8B0-4265-8011-8172ABAE82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0325" y="5010150"/>
          <a:ext cx="723900" cy="723900"/>
        </a:xfrm>
        <a:prstGeom prst="rect">
          <a:avLst/>
        </a:prstGeom>
      </xdr:spPr>
    </xdr:pic>
    <xdr:clientData/>
  </xdr:twoCellAnchor>
  <xdr:twoCellAnchor editAs="oneCell">
    <xdr:from>
      <xdr:col>11</xdr:col>
      <xdr:colOff>142875</xdr:colOff>
      <xdr:row>27</xdr:row>
      <xdr:rowOff>133350</xdr:rowOff>
    </xdr:from>
    <xdr:to>
      <xdr:col>17</xdr:col>
      <xdr:colOff>38099</xdr:colOff>
      <xdr:row>32</xdr:row>
      <xdr:rowOff>114299</xdr:rowOff>
    </xdr:to>
    <xdr:pic>
      <xdr:nvPicPr>
        <xdr:cNvPr id="19" name="Рисунок 18">
          <a:extLst>
            <a:ext uri="{FF2B5EF4-FFF2-40B4-BE49-F238E27FC236}">
              <a16:creationId xmlns:a16="http://schemas.microsoft.com/office/drawing/2014/main" id="{2C3E187A-CB96-492E-A3B0-E8EB934835B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838950" y="4867275"/>
          <a:ext cx="866774" cy="866774"/>
        </a:xfrm>
        <a:prstGeom prst="rect">
          <a:avLst/>
        </a:prstGeom>
      </xdr:spPr>
    </xdr:pic>
    <xdr:clientData/>
  </xdr:twoCellAnchor>
  <xdr:twoCellAnchor editAs="oneCell">
    <xdr:from>
      <xdr:col>18</xdr:col>
      <xdr:colOff>66674</xdr:colOff>
      <xdr:row>29</xdr:row>
      <xdr:rowOff>95250</xdr:rowOff>
    </xdr:from>
    <xdr:to>
      <xdr:col>21</xdr:col>
      <xdr:colOff>95249</xdr:colOff>
      <xdr:row>32</xdr:row>
      <xdr:rowOff>123825</xdr:rowOff>
    </xdr:to>
    <xdr:pic>
      <xdr:nvPicPr>
        <xdr:cNvPr id="20" name="Рисунок 19">
          <a:extLst>
            <a:ext uri="{FF2B5EF4-FFF2-40B4-BE49-F238E27FC236}">
              <a16:creationId xmlns:a16="http://schemas.microsoft.com/office/drawing/2014/main" id="{DA1CEDDF-2613-4E90-8E4E-87A6AC7B50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839074" y="5229225"/>
          <a:ext cx="514350" cy="514350"/>
        </a:xfrm>
        <a:prstGeom prst="rect">
          <a:avLst/>
        </a:prstGeom>
      </xdr:spPr>
    </xdr:pic>
    <xdr:clientData/>
  </xdr:twoCellAnchor>
  <xdr:twoCellAnchor editAs="oneCell">
    <xdr:from>
      <xdr:col>21</xdr:col>
      <xdr:colOff>104775</xdr:colOff>
      <xdr:row>27</xdr:row>
      <xdr:rowOff>104775</xdr:rowOff>
    </xdr:from>
    <xdr:to>
      <xdr:col>25</xdr:col>
      <xdr:colOff>9525</xdr:colOff>
      <xdr:row>30</xdr:row>
      <xdr:rowOff>95250</xdr:rowOff>
    </xdr:to>
    <xdr:pic>
      <xdr:nvPicPr>
        <xdr:cNvPr id="21" name="Рисунок 20">
          <a:extLst>
            <a:ext uri="{FF2B5EF4-FFF2-40B4-BE49-F238E27FC236}">
              <a16:creationId xmlns:a16="http://schemas.microsoft.com/office/drawing/2014/main" id="{415EE18C-E6AA-4FCD-B40B-AB99ADBC9A6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62950" y="4838700"/>
          <a:ext cx="552450" cy="552450"/>
        </a:xfrm>
        <a:prstGeom prst="rect">
          <a:avLst/>
        </a:prstGeom>
      </xdr:spPr>
    </xdr:pic>
    <xdr:clientData/>
  </xdr:twoCellAnchor>
  <xdr:twoCellAnchor editAs="oneCell">
    <xdr:from>
      <xdr:col>1</xdr:col>
      <xdr:colOff>95249</xdr:colOff>
      <xdr:row>33</xdr:row>
      <xdr:rowOff>104775</xdr:rowOff>
    </xdr:from>
    <xdr:to>
      <xdr:col>1</xdr:col>
      <xdr:colOff>885824</xdr:colOff>
      <xdr:row>38</xdr:row>
      <xdr:rowOff>9525</xdr:rowOff>
    </xdr:to>
    <xdr:pic>
      <xdr:nvPicPr>
        <xdr:cNvPr id="22" name="Рисунок 21">
          <a:extLst>
            <a:ext uri="{FF2B5EF4-FFF2-40B4-BE49-F238E27FC236}">
              <a16:creationId xmlns:a16="http://schemas.microsoft.com/office/drawing/2014/main" id="{1E012B2B-F96B-44F5-ACB1-D618E53DB7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099" y="5886450"/>
          <a:ext cx="790575" cy="790575"/>
        </a:xfrm>
        <a:prstGeom prst="rect">
          <a:avLst/>
        </a:prstGeom>
      </xdr:spPr>
    </xdr:pic>
    <xdr:clientData/>
  </xdr:twoCellAnchor>
  <xdr:twoCellAnchor editAs="oneCell">
    <xdr:from>
      <xdr:col>3</xdr:col>
      <xdr:colOff>89947</xdr:colOff>
      <xdr:row>33</xdr:row>
      <xdr:rowOff>99473</xdr:rowOff>
    </xdr:from>
    <xdr:to>
      <xdr:col>3</xdr:col>
      <xdr:colOff>923924</xdr:colOff>
      <xdr:row>38</xdr:row>
      <xdr:rowOff>47625</xdr:rowOff>
    </xdr:to>
    <xdr:pic>
      <xdr:nvPicPr>
        <xdr:cNvPr id="23" name="Рисунок 22">
          <a:extLst>
            <a:ext uri="{FF2B5EF4-FFF2-40B4-BE49-F238E27FC236}">
              <a16:creationId xmlns:a16="http://schemas.microsoft.com/office/drawing/2014/main" id="{4A6F0A48-EF4F-4306-8D61-A209EE45810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18722" y="5881148"/>
          <a:ext cx="833977" cy="833977"/>
        </a:xfrm>
        <a:prstGeom prst="rect">
          <a:avLst/>
        </a:prstGeom>
      </xdr:spPr>
    </xdr:pic>
    <xdr:clientData/>
  </xdr:twoCellAnchor>
  <xdr:twoCellAnchor editAs="oneCell">
    <xdr:from>
      <xdr:col>5</xdr:col>
      <xdr:colOff>66674</xdr:colOff>
      <xdr:row>33</xdr:row>
      <xdr:rowOff>114300</xdr:rowOff>
    </xdr:from>
    <xdr:to>
      <xdr:col>5</xdr:col>
      <xdr:colOff>857249</xdr:colOff>
      <xdr:row>38</xdr:row>
      <xdr:rowOff>19050</xdr:rowOff>
    </xdr:to>
    <xdr:pic>
      <xdr:nvPicPr>
        <xdr:cNvPr id="24" name="Рисунок 23">
          <a:extLst>
            <a:ext uri="{FF2B5EF4-FFF2-40B4-BE49-F238E27FC236}">
              <a16:creationId xmlns:a16="http://schemas.microsoft.com/office/drawing/2014/main" id="{47EB9E02-700F-4E9E-BCD0-6AEBF25BC3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00374" y="5895975"/>
          <a:ext cx="790575" cy="790575"/>
        </a:xfrm>
        <a:prstGeom prst="rect">
          <a:avLst/>
        </a:prstGeom>
      </xdr:spPr>
    </xdr:pic>
    <xdr:clientData/>
  </xdr:twoCellAnchor>
  <xdr:twoCellAnchor editAs="oneCell">
    <xdr:from>
      <xdr:col>7</xdr:col>
      <xdr:colOff>76200</xdr:colOff>
      <xdr:row>33</xdr:row>
      <xdr:rowOff>123824</xdr:rowOff>
    </xdr:from>
    <xdr:to>
      <xdr:col>7</xdr:col>
      <xdr:colOff>904875</xdr:colOff>
      <xdr:row>38</xdr:row>
      <xdr:rowOff>66674</xdr:rowOff>
    </xdr:to>
    <xdr:pic>
      <xdr:nvPicPr>
        <xdr:cNvPr id="26" name="Рисунок 25">
          <a:extLst>
            <a:ext uri="{FF2B5EF4-FFF2-40B4-BE49-F238E27FC236}">
              <a16:creationId xmlns:a16="http://schemas.microsoft.com/office/drawing/2014/main" id="{08410438-3E7D-4660-B64A-7EFAB0FDDD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14825" y="5905499"/>
          <a:ext cx="828675" cy="828675"/>
        </a:xfrm>
        <a:prstGeom prst="rect">
          <a:avLst/>
        </a:prstGeom>
      </xdr:spPr>
    </xdr:pic>
    <xdr:clientData/>
  </xdr:twoCellAnchor>
  <xdr:twoCellAnchor editAs="oneCell">
    <xdr:from>
      <xdr:col>20</xdr:col>
      <xdr:colOff>28575</xdr:colOff>
      <xdr:row>33</xdr:row>
      <xdr:rowOff>123824</xdr:rowOff>
    </xdr:from>
    <xdr:to>
      <xdr:col>25</xdr:col>
      <xdr:colOff>47625</xdr:colOff>
      <xdr:row>38</xdr:row>
      <xdr:rowOff>66674</xdr:rowOff>
    </xdr:to>
    <xdr:pic>
      <xdr:nvPicPr>
        <xdr:cNvPr id="27" name="Рисунок 26">
          <a:extLst>
            <a:ext uri="{FF2B5EF4-FFF2-40B4-BE49-F238E27FC236}">
              <a16:creationId xmlns:a16="http://schemas.microsoft.com/office/drawing/2014/main" id="{799975CD-9F99-4192-B0D6-1D1BDB6C63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124825" y="5905499"/>
          <a:ext cx="828675" cy="828675"/>
        </a:xfrm>
        <a:prstGeom prst="rect">
          <a:avLst/>
        </a:prstGeom>
      </xdr:spPr>
    </xdr:pic>
    <xdr:clientData/>
  </xdr:twoCellAnchor>
  <xdr:twoCellAnchor editAs="oneCell">
    <xdr:from>
      <xdr:col>1</xdr:col>
      <xdr:colOff>28575</xdr:colOff>
      <xdr:row>39</xdr:row>
      <xdr:rowOff>66675</xdr:rowOff>
    </xdr:from>
    <xdr:to>
      <xdr:col>1</xdr:col>
      <xdr:colOff>895349</xdr:colOff>
      <xdr:row>44</xdr:row>
      <xdr:rowOff>47624</xdr:rowOff>
    </xdr:to>
    <xdr:pic>
      <xdr:nvPicPr>
        <xdr:cNvPr id="28" name="Рисунок 27">
          <a:extLst>
            <a:ext uri="{FF2B5EF4-FFF2-40B4-BE49-F238E27FC236}">
              <a16:creationId xmlns:a16="http://schemas.microsoft.com/office/drawing/2014/main" id="{3ABFE409-13A3-484F-AAD0-184FFE0FB52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52425" y="6896100"/>
          <a:ext cx="866774" cy="8667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28575</xdr:colOff>
      <xdr:row>10</xdr:row>
      <xdr:rowOff>0</xdr:rowOff>
    </xdr:from>
    <xdr:to>
      <xdr:col>1</xdr:col>
      <xdr:colOff>895349</xdr:colOff>
      <xdr:row>14</xdr:row>
      <xdr:rowOff>66674</xdr:rowOff>
    </xdr:to>
    <xdr:pic>
      <xdr:nvPicPr>
        <xdr:cNvPr id="2" name="Рисунок 1">
          <a:extLst>
            <a:ext uri="{FF2B5EF4-FFF2-40B4-BE49-F238E27FC236}">
              <a16:creationId xmlns:a16="http://schemas.microsoft.com/office/drawing/2014/main" id="{DDEB316D-7551-443A-9FD5-51AB4E22B65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2425" y="1524000"/>
          <a:ext cx="866774" cy="866774"/>
        </a:xfrm>
        <a:prstGeom prst="rect">
          <a:avLst/>
        </a:prstGeom>
      </xdr:spPr>
    </xdr:pic>
    <xdr:clientData/>
  </xdr:twoCellAnchor>
  <xdr:twoCellAnchor editAs="oneCell">
    <xdr:from>
      <xdr:col>19</xdr:col>
      <xdr:colOff>95250</xdr:colOff>
      <xdr:row>9</xdr:row>
      <xdr:rowOff>228600</xdr:rowOff>
    </xdr:from>
    <xdr:to>
      <xdr:col>24</xdr:col>
      <xdr:colOff>152399</xdr:colOff>
      <xdr:row>14</xdr:row>
      <xdr:rowOff>57149</xdr:rowOff>
    </xdr:to>
    <xdr:pic>
      <xdr:nvPicPr>
        <xdr:cNvPr id="3" name="Рисунок 2">
          <a:extLst>
            <a:ext uri="{FF2B5EF4-FFF2-40B4-BE49-F238E27FC236}">
              <a16:creationId xmlns:a16="http://schemas.microsoft.com/office/drawing/2014/main" id="{1EB500E4-3224-4709-B1B5-821808DC9D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29575" y="1514475"/>
          <a:ext cx="866774" cy="866774"/>
        </a:xfrm>
        <a:prstGeom prst="rect">
          <a:avLst/>
        </a:prstGeom>
      </xdr:spPr>
    </xdr:pic>
    <xdr:clientData/>
  </xdr:twoCellAnchor>
  <xdr:twoCellAnchor editAs="oneCell">
    <xdr:from>
      <xdr:col>4</xdr:col>
      <xdr:colOff>76201</xdr:colOff>
      <xdr:row>17</xdr:row>
      <xdr:rowOff>167228</xdr:rowOff>
    </xdr:from>
    <xdr:to>
      <xdr:col>5</xdr:col>
      <xdr:colOff>295275</xdr:colOff>
      <xdr:row>20</xdr:row>
      <xdr:rowOff>110077</xdr:rowOff>
    </xdr:to>
    <xdr:pic>
      <xdr:nvPicPr>
        <xdr:cNvPr id="4" name="Рисунок 3">
          <a:extLst>
            <a:ext uri="{FF2B5EF4-FFF2-40B4-BE49-F238E27FC236}">
              <a16:creationId xmlns:a16="http://schemas.microsoft.com/office/drawing/2014/main" id="{20A28FF9-797E-4AF1-B7A5-DC6A14DB64A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86051" y="3091403"/>
          <a:ext cx="542924" cy="542924"/>
        </a:xfrm>
        <a:prstGeom prst="rect">
          <a:avLst/>
        </a:prstGeom>
      </xdr:spPr>
    </xdr:pic>
    <xdr:clientData/>
  </xdr:twoCellAnchor>
  <xdr:twoCellAnchor editAs="oneCell">
    <xdr:from>
      <xdr:col>5</xdr:col>
      <xdr:colOff>361950</xdr:colOff>
      <xdr:row>15</xdr:row>
      <xdr:rowOff>66675</xdr:rowOff>
    </xdr:from>
    <xdr:to>
      <xdr:col>5</xdr:col>
      <xdr:colOff>915480</xdr:colOff>
      <xdr:row>17</xdr:row>
      <xdr:rowOff>182055</xdr:rowOff>
    </xdr:to>
    <xdr:pic>
      <xdr:nvPicPr>
        <xdr:cNvPr id="5" name="Рисунок 4">
          <a:extLst>
            <a:ext uri="{FF2B5EF4-FFF2-40B4-BE49-F238E27FC236}">
              <a16:creationId xmlns:a16="http://schemas.microsoft.com/office/drawing/2014/main" id="{1A13D87A-6FDD-4874-8369-EA400DD07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95650" y="2552700"/>
          <a:ext cx="553530" cy="553530"/>
        </a:xfrm>
        <a:prstGeom prst="rect">
          <a:avLst/>
        </a:prstGeom>
      </xdr:spPr>
    </xdr:pic>
    <xdr:clientData/>
  </xdr:twoCellAnchor>
  <xdr:twoCellAnchor editAs="oneCell">
    <xdr:from>
      <xdr:col>19</xdr:col>
      <xdr:colOff>142875</xdr:colOff>
      <xdr:row>16</xdr:row>
      <xdr:rowOff>0</xdr:rowOff>
    </xdr:from>
    <xdr:to>
      <xdr:col>25</xdr:col>
      <xdr:colOff>38099</xdr:colOff>
      <xdr:row>20</xdr:row>
      <xdr:rowOff>66674</xdr:rowOff>
    </xdr:to>
    <xdr:pic>
      <xdr:nvPicPr>
        <xdr:cNvPr id="6" name="Рисунок 5">
          <a:extLst>
            <a:ext uri="{FF2B5EF4-FFF2-40B4-BE49-F238E27FC236}">
              <a16:creationId xmlns:a16="http://schemas.microsoft.com/office/drawing/2014/main" id="{07472DFE-7B4B-4105-8241-CA647E9D81C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77200" y="2724150"/>
          <a:ext cx="866774" cy="866774"/>
        </a:xfrm>
        <a:prstGeom prst="rect">
          <a:avLst/>
        </a:prstGeom>
      </xdr:spPr>
    </xdr:pic>
    <xdr:clientData/>
  </xdr:twoCellAnchor>
  <xdr:twoCellAnchor editAs="oneCell">
    <xdr:from>
      <xdr:col>1</xdr:col>
      <xdr:colOff>76200</xdr:colOff>
      <xdr:row>21</xdr:row>
      <xdr:rowOff>95250</xdr:rowOff>
    </xdr:from>
    <xdr:to>
      <xdr:col>1</xdr:col>
      <xdr:colOff>934530</xdr:colOff>
      <xdr:row>26</xdr:row>
      <xdr:rowOff>67755</xdr:rowOff>
    </xdr:to>
    <xdr:pic>
      <xdr:nvPicPr>
        <xdr:cNvPr id="7" name="Рисунок 6">
          <a:extLst>
            <a:ext uri="{FF2B5EF4-FFF2-40B4-BE49-F238E27FC236}">
              <a16:creationId xmlns:a16="http://schemas.microsoft.com/office/drawing/2014/main" id="{363EB60D-5C1F-469F-BF28-6E4C006A181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0050" y="3781425"/>
          <a:ext cx="858330" cy="858330"/>
        </a:xfrm>
        <a:prstGeom prst="rect">
          <a:avLst/>
        </a:prstGeom>
      </xdr:spPr>
    </xdr:pic>
    <xdr:clientData/>
  </xdr:twoCellAnchor>
  <xdr:twoCellAnchor editAs="oneCell">
    <xdr:from>
      <xdr:col>3</xdr:col>
      <xdr:colOff>47625</xdr:colOff>
      <xdr:row>21</xdr:row>
      <xdr:rowOff>85725</xdr:rowOff>
    </xdr:from>
    <xdr:to>
      <xdr:col>3</xdr:col>
      <xdr:colOff>914399</xdr:colOff>
      <xdr:row>26</xdr:row>
      <xdr:rowOff>66674</xdr:rowOff>
    </xdr:to>
    <xdr:pic>
      <xdr:nvPicPr>
        <xdr:cNvPr id="8" name="Рисунок 7">
          <a:extLst>
            <a:ext uri="{FF2B5EF4-FFF2-40B4-BE49-F238E27FC236}">
              <a16:creationId xmlns:a16="http://schemas.microsoft.com/office/drawing/2014/main" id="{B115449D-44F5-4171-85F6-0D61A73A75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76400" y="3771900"/>
          <a:ext cx="866774" cy="866774"/>
        </a:xfrm>
        <a:prstGeom prst="rect">
          <a:avLst/>
        </a:prstGeom>
      </xdr:spPr>
    </xdr:pic>
    <xdr:clientData/>
  </xdr:twoCellAnchor>
  <xdr:twoCellAnchor editAs="oneCell">
    <xdr:from>
      <xdr:col>7</xdr:col>
      <xdr:colOff>19050</xdr:colOff>
      <xdr:row>21</xdr:row>
      <xdr:rowOff>91027</xdr:rowOff>
    </xdr:from>
    <xdr:to>
      <xdr:col>7</xdr:col>
      <xdr:colOff>904875</xdr:colOff>
      <xdr:row>26</xdr:row>
      <xdr:rowOff>91027</xdr:rowOff>
    </xdr:to>
    <xdr:pic>
      <xdr:nvPicPr>
        <xdr:cNvPr id="9" name="Рисунок 8">
          <a:extLst>
            <a:ext uri="{FF2B5EF4-FFF2-40B4-BE49-F238E27FC236}">
              <a16:creationId xmlns:a16="http://schemas.microsoft.com/office/drawing/2014/main" id="{C53D10BA-BDA9-4A6F-BDF3-798A41FE40A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57675" y="3777202"/>
          <a:ext cx="885825" cy="885825"/>
        </a:xfrm>
        <a:prstGeom prst="rect">
          <a:avLst/>
        </a:prstGeom>
      </xdr:spPr>
    </xdr:pic>
    <xdr:clientData/>
  </xdr:twoCellAnchor>
  <xdr:twoCellAnchor editAs="oneCell">
    <xdr:from>
      <xdr:col>11</xdr:col>
      <xdr:colOff>142875</xdr:colOff>
      <xdr:row>21</xdr:row>
      <xdr:rowOff>104775</xdr:rowOff>
    </xdr:from>
    <xdr:to>
      <xdr:col>17</xdr:col>
      <xdr:colOff>38099</xdr:colOff>
      <xdr:row>26</xdr:row>
      <xdr:rowOff>85724</xdr:rowOff>
    </xdr:to>
    <xdr:pic>
      <xdr:nvPicPr>
        <xdr:cNvPr id="10" name="Рисунок 9">
          <a:extLst>
            <a:ext uri="{FF2B5EF4-FFF2-40B4-BE49-F238E27FC236}">
              <a16:creationId xmlns:a16="http://schemas.microsoft.com/office/drawing/2014/main" id="{515A2388-F5BB-4358-BF26-EAF1308FA4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38950" y="3790950"/>
          <a:ext cx="866774" cy="866774"/>
        </a:xfrm>
        <a:prstGeom prst="rect">
          <a:avLst/>
        </a:prstGeom>
      </xdr:spPr>
    </xdr:pic>
    <xdr:clientData/>
  </xdr:twoCellAnchor>
  <xdr:twoCellAnchor editAs="oneCell">
    <xdr:from>
      <xdr:col>5</xdr:col>
      <xdr:colOff>38100</xdr:colOff>
      <xdr:row>27</xdr:row>
      <xdr:rowOff>123825</xdr:rowOff>
    </xdr:from>
    <xdr:to>
      <xdr:col>5</xdr:col>
      <xdr:colOff>896430</xdr:colOff>
      <xdr:row>32</xdr:row>
      <xdr:rowOff>96330</xdr:rowOff>
    </xdr:to>
    <xdr:pic>
      <xdr:nvPicPr>
        <xdr:cNvPr id="11" name="Рисунок 10">
          <a:extLst>
            <a:ext uri="{FF2B5EF4-FFF2-40B4-BE49-F238E27FC236}">
              <a16:creationId xmlns:a16="http://schemas.microsoft.com/office/drawing/2014/main" id="{6F8EC582-E3EF-4459-B513-9F2174C843A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0" y="4857750"/>
          <a:ext cx="858330" cy="858330"/>
        </a:xfrm>
        <a:prstGeom prst="rect">
          <a:avLst/>
        </a:prstGeom>
      </xdr:spPr>
    </xdr:pic>
    <xdr:clientData/>
  </xdr:twoCellAnchor>
  <xdr:twoCellAnchor editAs="oneCell">
    <xdr:from>
      <xdr:col>7</xdr:col>
      <xdr:colOff>38100</xdr:colOff>
      <xdr:row>27</xdr:row>
      <xdr:rowOff>95250</xdr:rowOff>
    </xdr:from>
    <xdr:to>
      <xdr:col>7</xdr:col>
      <xdr:colOff>904874</xdr:colOff>
      <xdr:row>32</xdr:row>
      <xdr:rowOff>76199</xdr:rowOff>
    </xdr:to>
    <xdr:pic>
      <xdr:nvPicPr>
        <xdr:cNvPr id="12" name="Рисунок 11">
          <a:extLst>
            <a:ext uri="{FF2B5EF4-FFF2-40B4-BE49-F238E27FC236}">
              <a16:creationId xmlns:a16="http://schemas.microsoft.com/office/drawing/2014/main" id="{DEA1A075-67F3-47F9-BE2E-6119CE4DB69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76725" y="4829175"/>
          <a:ext cx="866774" cy="866774"/>
        </a:xfrm>
        <a:prstGeom prst="rect">
          <a:avLst/>
        </a:prstGeom>
      </xdr:spPr>
    </xdr:pic>
    <xdr:clientData/>
  </xdr:twoCellAnchor>
  <xdr:twoCellAnchor editAs="oneCell">
    <xdr:from>
      <xdr:col>14</xdr:col>
      <xdr:colOff>28575</xdr:colOff>
      <xdr:row>27</xdr:row>
      <xdr:rowOff>85724</xdr:rowOff>
    </xdr:from>
    <xdr:to>
      <xdr:col>17</xdr:col>
      <xdr:colOff>29655</xdr:colOff>
      <xdr:row>30</xdr:row>
      <xdr:rowOff>10604</xdr:rowOff>
    </xdr:to>
    <xdr:pic>
      <xdr:nvPicPr>
        <xdr:cNvPr id="13" name="Рисунок 12">
          <a:extLst>
            <a:ext uri="{FF2B5EF4-FFF2-40B4-BE49-F238E27FC236}">
              <a16:creationId xmlns:a16="http://schemas.microsoft.com/office/drawing/2014/main" id="{025EA9D8-9589-4B73-AC82-D16C58060A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10425" y="4819649"/>
          <a:ext cx="486855" cy="486855"/>
        </a:xfrm>
        <a:prstGeom prst="rect">
          <a:avLst/>
        </a:prstGeom>
      </xdr:spPr>
    </xdr:pic>
    <xdr:clientData/>
  </xdr:twoCellAnchor>
  <xdr:twoCellAnchor editAs="oneCell">
    <xdr:from>
      <xdr:col>10</xdr:col>
      <xdr:colOff>114300</xdr:colOff>
      <xdr:row>29</xdr:row>
      <xdr:rowOff>57149</xdr:rowOff>
    </xdr:from>
    <xdr:to>
      <xdr:col>13</xdr:col>
      <xdr:colOff>152399</xdr:colOff>
      <xdr:row>32</xdr:row>
      <xdr:rowOff>104773</xdr:rowOff>
    </xdr:to>
    <xdr:pic>
      <xdr:nvPicPr>
        <xdr:cNvPr id="14" name="Рисунок 13">
          <a:extLst>
            <a:ext uri="{FF2B5EF4-FFF2-40B4-BE49-F238E27FC236}">
              <a16:creationId xmlns:a16="http://schemas.microsoft.com/office/drawing/2014/main" id="{7E12A502-6683-4BE7-8D6B-FD5470380A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38925" y="5191124"/>
          <a:ext cx="533399" cy="533399"/>
        </a:xfrm>
        <a:prstGeom prst="rect">
          <a:avLst/>
        </a:prstGeom>
      </xdr:spPr>
    </xdr:pic>
    <xdr:clientData/>
  </xdr:twoCellAnchor>
  <xdr:twoCellAnchor editAs="oneCell">
    <xdr:from>
      <xdr:col>19</xdr:col>
      <xdr:colOff>133350</xdr:colOff>
      <xdr:row>27</xdr:row>
      <xdr:rowOff>91027</xdr:rowOff>
    </xdr:from>
    <xdr:to>
      <xdr:col>25</xdr:col>
      <xdr:colOff>47625</xdr:colOff>
      <xdr:row>32</xdr:row>
      <xdr:rowOff>91027</xdr:rowOff>
    </xdr:to>
    <xdr:pic>
      <xdr:nvPicPr>
        <xdr:cNvPr id="15" name="Рисунок 14">
          <a:extLst>
            <a:ext uri="{FF2B5EF4-FFF2-40B4-BE49-F238E27FC236}">
              <a16:creationId xmlns:a16="http://schemas.microsoft.com/office/drawing/2014/main" id="{1DAD2A1F-FBA7-47B1-B891-EFC03BFE900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67675" y="4824952"/>
          <a:ext cx="885825" cy="885825"/>
        </a:xfrm>
        <a:prstGeom prst="rect">
          <a:avLst/>
        </a:prstGeom>
      </xdr:spPr>
    </xdr:pic>
    <xdr:clientData/>
  </xdr:twoCellAnchor>
  <xdr:twoCellAnchor editAs="oneCell">
    <xdr:from>
      <xdr:col>3</xdr:col>
      <xdr:colOff>38100</xdr:colOff>
      <xdr:row>33</xdr:row>
      <xdr:rowOff>114300</xdr:rowOff>
    </xdr:from>
    <xdr:to>
      <xdr:col>3</xdr:col>
      <xdr:colOff>904874</xdr:colOff>
      <xdr:row>38</xdr:row>
      <xdr:rowOff>95249</xdr:rowOff>
    </xdr:to>
    <xdr:pic>
      <xdr:nvPicPr>
        <xdr:cNvPr id="16" name="Рисунок 15">
          <a:extLst>
            <a:ext uri="{FF2B5EF4-FFF2-40B4-BE49-F238E27FC236}">
              <a16:creationId xmlns:a16="http://schemas.microsoft.com/office/drawing/2014/main" id="{4BC5B3E1-7EC7-4D45-9FDE-92ACD4B1C1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66875" y="5895975"/>
          <a:ext cx="866774" cy="866774"/>
        </a:xfrm>
        <a:prstGeom prst="rect">
          <a:avLst/>
        </a:prstGeom>
      </xdr:spPr>
    </xdr:pic>
    <xdr:clientData/>
  </xdr:twoCellAnchor>
  <xdr:twoCellAnchor editAs="oneCell">
    <xdr:from>
      <xdr:col>5</xdr:col>
      <xdr:colOff>47625</xdr:colOff>
      <xdr:row>33</xdr:row>
      <xdr:rowOff>114300</xdr:rowOff>
    </xdr:from>
    <xdr:to>
      <xdr:col>5</xdr:col>
      <xdr:colOff>914399</xdr:colOff>
      <xdr:row>38</xdr:row>
      <xdr:rowOff>95249</xdr:rowOff>
    </xdr:to>
    <xdr:pic>
      <xdr:nvPicPr>
        <xdr:cNvPr id="17" name="Рисунок 16">
          <a:extLst>
            <a:ext uri="{FF2B5EF4-FFF2-40B4-BE49-F238E27FC236}">
              <a16:creationId xmlns:a16="http://schemas.microsoft.com/office/drawing/2014/main" id="{A7ABBD95-6A71-48AE-ACA1-90844A70F5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81325" y="5895975"/>
          <a:ext cx="866774" cy="866774"/>
        </a:xfrm>
        <a:prstGeom prst="rect">
          <a:avLst/>
        </a:prstGeom>
      </xdr:spPr>
    </xdr:pic>
    <xdr:clientData/>
  </xdr:twoCellAnchor>
  <xdr:twoCellAnchor editAs="oneCell">
    <xdr:from>
      <xdr:col>22</xdr:col>
      <xdr:colOff>28575</xdr:colOff>
      <xdr:row>33</xdr:row>
      <xdr:rowOff>66674</xdr:rowOff>
    </xdr:from>
    <xdr:to>
      <xdr:col>25</xdr:col>
      <xdr:colOff>29655</xdr:colOff>
      <xdr:row>35</xdr:row>
      <xdr:rowOff>153479</xdr:rowOff>
    </xdr:to>
    <xdr:pic>
      <xdr:nvPicPr>
        <xdr:cNvPr id="18" name="Рисунок 17">
          <a:extLst>
            <a:ext uri="{FF2B5EF4-FFF2-40B4-BE49-F238E27FC236}">
              <a16:creationId xmlns:a16="http://schemas.microsoft.com/office/drawing/2014/main" id="{2AAFE2E3-1AAB-4D02-99FD-D4F29F4C63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48675" y="5848349"/>
          <a:ext cx="486855" cy="486855"/>
        </a:xfrm>
        <a:prstGeom prst="rect">
          <a:avLst/>
        </a:prstGeom>
      </xdr:spPr>
    </xdr:pic>
    <xdr:clientData/>
  </xdr:twoCellAnchor>
  <xdr:twoCellAnchor editAs="oneCell">
    <xdr:from>
      <xdr:col>18</xdr:col>
      <xdr:colOff>104775</xdr:colOff>
      <xdr:row>35</xdr:row>
      <xdr:rowOff>38099</xdr:rowOff>
    </xdr:from>
    <xdr:to>
      <xdr:col>21</xdr:col>
      <xdr:colOff>152399</xdr:colOff>
      <xdr:row>38</xdr:row>
      <xdr:rowOff>85723</xdr:rowOff>
    </xdr:to>
    <xdr:pic>
      <xdr:nvPicPr>
        <xdr:cNvPr id="19" name="Рисунок 18">
          <a:extLst>
            <a:ext uri="{FF2B5EF4-FFF2-40B4-BE49-F238E27FC236}">
              <a16:creationId xmlns:a16="http://schemas.microsoft.com/office/drawing/2014/main" id="{43201FBF-2DCD-48A5-ABEE-80E026A8E1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77175" y="6219824"/>
          <a:ext cx="533399" cy="533399"/>
        </a:xfrm>
        <a:prstGeom prst="rect">
          <a:avLst/>
        </a:prstGeom>
      </xdr:spPr>
    </xdr:pic>
    <xdr:clientData/>
  </xdr:twoCellAnchor>
  <xdr:twoCellAnchor editAs="oneCell">
    <xdr:from>
      <xdr:col>1</xdr:col>
      <xdr:colOff>38100</xdr:colOff>
      <xdr:row>39</xdr:row>
      <xdr:rowOff>85725</xdr:rowOff>
    </xdr:from>
    <xdr:to>
      <xdr:col>1</xdr:col>
      <xdr:colOff>923925</xdr:colOff>
      <xdr:row>44</xdr:row>
      <xdr:rowOff>85725</xdr:rowOff>
    </xdr:to>
    <xdr:pic>
      <xdr:nvPicPr>
        <xdr:cNvPr id="21" name="Рисунок 20">
          <a:extLst>
            <a:ext uri="{FF2B5EF4-FFF2-40B4-BE49-F238E27FC236}">
              <a16:creationId xmlns:a16="http://schemas.microsoft.com/office/drawing/2014/main" id="{0AC8FD60-E922-41DC-95E4-C8A7CD6764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6915150"/>
          <a:ext cx="885825" cy="885825"/>
        </a:xfrm>
        <a:prstGeom prst="rect">
          <a:avLst/>
        </a:prstGeom>
      </xdr:spPr>
    </xdr:pic>
    <xdr:clientData/>
  </xdr:twoCellAnchor>
  <xdr:twoCellAnchor editAs="oneCell">
    <xdr:from>
      <xdr:col>2</xdr:col>
      <xdr:colOff>57149</xdr:colOff>
      <xdr:row>41</xdr:row>
      <xdr:rowOff>57149</xdr:rowOff>
    </xdr:from>
    <xdr:to>
      <xdr:col>3</xdr:col>
      <xdr:colOff>276224</xdr:colOff>
      <xdr:row>44</xdr:row>
      <xdr:rowOff>114299</xdr:rowOff>
    </xdr:to>
    <xdr:pic>
      <xdr:nvPicPr>
        <xdr:cNvPr id="22" name="Рисунок 21">
          <a:extLst>
            <a:ext uri="{FF2B5EF4-FFF2-40B4-BE49-F238E27FC236}">
              <a16:creationId xmlns:a16="http://schemas.microsoft.com/office/drawing/2014/main" id="{FB4CD805-3BC8-45BB-BC64-79A79A1040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62074" y="7286624"/>
          <a:ext cx="542925" cy="542925"/>
        </a:xfrm>
        <a:prstGeom prst="rect">
          <a:avLst/>
        </a:prstGeom>
      </xdr:spPr>
    </xdr:pic>
    <xdr:clientData/>
  </xdr:twoCellAnchor>
  <xdr:twoCellAnchor editAs="oneCell">
    <xdr:from>
      <xdr:col>3</xdr:col>
      <xdr:colOff>342900</xdr:colOff>
      <xdr:row>39</xdr:row>
      <xdr:rowOff>47625</xdr:rowOff>
    </xdr:from>
    <xdr:to>
      <xdr:col>3</xdr:col>
      <xdr:colOff>923925</xdr:colOff>
      <xdr:row>42</xdr:row>
      <xdr:rowOff>66675</xdr:rowOff>
    </xdr:to>
    <xdr:pic>
      <xdr:nvPicPr>
        <xdr:cNvPr id="23" name="Рисунок 22">
          <a:extLst>
            <a:ext uri="{FF2B5EF4-FFF2-40B4-BE49-F238E27FC236}">
              <a16:creationId xmlns:a16="http://schemas.microsoft.com/office/drawing/2014/main" id="{D3820931-96FF-4488-B814-EC76CD7B08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5" y="6877050"/>
          <a:ext cx="581025" cy="58102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9525</xdr:colOff>
      <xdr:row>10</xdr:row>
      <xdr:rowOff>28576</xdr:rowOff>
    </xdr:from>
    <xdr:to>
      <xdr:col>3</xdr:col>
      <xdr:colOff>876299</xdr:colOff>
      <xdr:row>14</xdr:row>
      <xdr:rowOff>95250</xdr:rowOff>
    </xdr:to>
    <xdr:pic>
      <xdr:nvPicPr>
        <xdr:cNvPr id="2" name="Рисунок 1">
          <a:extLst>
            <a:ext uri="{FF2B5EF4-FFF2-40B4-BE49-F238E27FC236}">
              <a16:creationId xmlns:a16="http://schemas.microsoft.com/office/drawing/2014/main" id="{4F0BF445-DDE9-42A6-9DA9-E4ACAD553B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8300" y="1552576"/>
          <a:ext cx="866774" cy="866774"/>
        </a:xfrm>
        <a:prstGeom prst="rect">
          <a:avLst/>
        </a:prstGeom>
      </xdr:spPr>
    </xdr:pic>
    <xdr:clientData/>
  </xdr:twoCellAnchor>
  <xdr:twoCellAnchor editAs="oneCell">
    <xdr:from>
      <xdr:col>5</xdr:col>
      <xdr:colOff>19050</xdr:colOff>
      <xdr:row>10</xdr:row>
      <xdr:rowOff>28576</xdr:rowOff>
    </xdr:from>
    <xdr:to>
      <xdr:col>5</xdr:col>
      <xdr:colOff>885824</xdr:colOff>
      <xdr:row>14</xdr:row>
      <xdr:rowOff>95250</xdr:rowOff>
    </xdr:to>
    <xdr:pic>
      <xdr:nvPicPr>
        <xdr:cNvPr id="3" name="Рисунок 2">
          <a:extLst>
            <a:ext uri="{FF2B5EF4-FFF2-40B4-BE49-F238E27FC236}">
              <a16:creationId xmlns:a16="http://schemas.microsoft.com/office/drawing/2014/main" id="{57F8E6B7-699A-45BC-9A5D-20B1521538A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52750" y="1552576"/>
          <a:ext cx="866774" cy="866774"/>
        </a:xfrm>
        <a:prstGeom prst="rect">
          <a:avLst/>
        </a:prstGeom>
      </xdr:spPr>
    </xdr:pic>
    <xdr:clientData/>
  </xdr:twoCellAnchor>
  <xdr:twoCellAnchor editAs="oneCell">
    <xdr:from>
      <xdr:col>22</xdr:col>
      <xdr:colOff>0</xdr:colOff>
      <xdr:row>9</xdr:row>
      <xdr:rowOff>219075</xdr:rowOff>
    </xdr:from>
    <xdr:to>
      <xdr:col>25</xdr:col>
      <xdr:colOff>1080</xdr:colOff>
      <xdr:row>12</xdr:row>
      <xdr:rowOff>67755</xdr:rowOff>
    </xdr:to>
    <xdr:pic>
      <xdr:nvPicPr>
        <xdr:cNvPr id="4" name="Рисунок 3">
          <a:extLst>
            <a:ext uri="{FF2B5EF4-FFF2-40B4-BE49-F238E27FC236}">
              <a16:creationId xmlns:a16="http://schemas.microsoft.com/office/drawing/2014/main" id="{AC88E439-357A-4BDF-A438-C49C104C10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420100" y="1504950"/>
          <a:ext cx="486855" cy="486855"/>
        </a:xfrm>
        <a:prstGeom prst="rect">
          <a:avLst/>
        </a:prstGeom>
      </xdr:spPr>
    </xdr:pic>
    <xdr:clientData/>
  </xdr:twoCellAnchor>
  <xdr:twoCellAnchor editAs="oneCell">
    <xdr:from>
      <xdr:col>18</xdr:col>
      <xdr:colOff>76200</xdr:colOff>
      <xdr:row>11</xdr:row>
      <xdr:rowOff>152400</xdr:rowOff>
    </xdr:from>
    <xdr:to>
      <xdr:col>21</xdr:col>
      <xdr:colOff>123824</xdr:colOff>
      <xdr:row>14</xdr:row>
      <xdr:rowOff>85724</xdr:rowOff>
    </xdr:to>
    <xdr:pic>
      <xdr:nvPicPr>
        <xdr:cNvPr id="5" name="Рисунок 4">
          <a:extLst>
            <a:ext uri="{FF2B5EF4-FFF2-40B4-BE49-F238E27FC236}">
              <a16:creationId xmlns:a16="http://schemas.microsoft.com/office/drawing/2014/main" id="{693E2983-413F-4256-A8E5-B088A0DFD1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48600" y="1876425"/>
          <a:ext cx="533399" cy="533399"/>
        </a:xfrm>
        <a:prstGeom prst="rect">
          <a:avLst/>
        </a:prstGeom>
      </xdr:spPr>
    </xdr:pic>
    <xdr:clientData/>
  </xdr:twoCellAnchor>
  <xdr:twoCellAnchor editAs="oneCell">
    <xdr:from>
      <xdr:col>1</xdr:col>
      <xdr:colOff>57150</xdr:colOff>
      <xdr:row>15</xdr:row>
      <xdr:rowOff>190500</xdr:rowOff>
    </xdr:from>
    <xdr:to>
      <xdr:col>1</xdr:col>
      <xdr:colOff>942975</xdr:colOff>
      <xdr:row>20</xdr:row>
      <xdr:rowOff>38100</xdr:rowOff>
    </xdr:to>
    <xdr:pic>
      <xdr:nvPicPr>
        <xdr:cNvPr id="6" name="Рисунок 5">
          <a:extLst>
            <a:ext uri="{FF2B5EF4-FFF2-40B4-BE49-F238E27FC236}">
              <a16:creationId xmlns:a16="http://schemas.microsoft.com/office/drawing/2014/main" id="{0DEFA59D-99F0-4358-9914-A684C3690A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2676525"/>
          <a:ext cx="885825" cy="885825"/>
        </a:xfrm>
        <a:prstGeom prst="rect">
          <a:avLst/>
        </a:prstGeom>
      </xdr:spPr>
    </xdr:pic>
    <xdr:clientData/>
  </xdr:twoCellAnchor>
  <xdr:twoCellAnchor editAs="oneCell">
    <xdr:from>
      <xdr:col>2</xdr:col>
      <xdr:colOff>76199</xdr:colOff>
      <xdr:row>17</xdr:row>
      <xdr:rowOff>123824</xdr:rowOff>
    </xdr:from>
    <xdr:to>
      <xdr:col>3</xdr:col>
      <xdr:colOff>295274</xdr:colOff>
      <xdr:row>20</xdr:row>
      <xdr:rowOff>66674</xdr:rowOff>
    </xdr:to>
    <xdr:pic>
      <xdr:nvPicPr>
        <xdr:cNvPr id="7" name="Рисунок 6">
          <a:extLst>
            <a:ext uri="{FF2B5EF4-FFF2-40B4-BE49-F238E27FC236}">
              <a16:creationId xmlns:a16="http://schemas.microsoft.com/office/drawing/2014/main" id="{36FFBBE4-D86D-495A-9A32-1D7ABAD136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81124" y="3047999"/>
          <a:ext cx="542925" cy="542925"/>
        </a:xfrm>
        <a:prstGeom prst="rect">
          <a:avLst/>
        </a:prstGeom>
      </xdr:spPr>
    </xdr:pic>
    <xdr:clientData/>
  </xdr:twoCellAnchor>
  <xdr:twoCellAnchor editAs="oneCell">
    <xdr:from>
      <xdr:col>3</xdr:col>
      <xdr:colOff>361950</xdr:colOff>
      <xdr:row>15</xdr:row>
      <xdr:rowOff>152400</xdr:rowOff>
    </xdr:from>
    <xdr:to>
      <xdr:col>3</xdr:col>
      <xdr:colOff>942975</xdr:colOff>
      <xdr:row>18</xdr:row>
      <xdr:rowOff>95250</xdr:rowOff>
    </xdr:to>
    <xdr:pic>
      <xdr:nvPicPr>
        <xdr:cNvPr id="8" name="Рисунок 7">
          <a:extLst>
            <a:ext uri="{FF2B5EF4-FFF2-40B4-BE49-F238E27FC236}">
              <a16:creationId xmlns:a16="http://schemas.microsoft.com/office/drawing/2014/main" id="{430C1F95-66B8-4F8B-A1E4-B291D43D92F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90725" y="2638425"/>
          <a:ext cx="581025" cy="581025"/>
        </a:xfrm>
        <a:prstGeom prst="rect">
          <a:avLst/>
        </a:prstGeom>
      </xdr:spPr>
    </xdr:pic>
    <xdr:clientData/>
  </xdr:twoCellAnchor>
  <xdr:twoCellAnchor editAs="oneCell">
    <xdr:from>
      <xdr:col>5</xdr:col>
      <xdr:colOff>28575</xdr:colOff>
      <xdr:row>15</xdr:row>
      <xdr:rowOff>152400</xdr:rowOff>
    </xdr:from>
    <xdr:to>
      <xdr:col>5</xdr:col>
      <xdr:colOff>914400</xdr:colOff>
      <xdr:row>20</xdr:row>
      <xdr:rowOff>0</xdr:rowOff>
    </xdr:to>
    <xdr:pic>
      <xdr:nvPicPr>
        <xdr:cNvPr id="9" name="Рисунок 8">
          <a:extLst>
            <a:ext uri="{FF2B5EF4-FFF2-40B4-BE49-F238E27FC236}">
              <a16:creationId xmlns:a16="http://schemas.microsoft.com/office/drawing/2014/main" id="{4FEE2406-63A5-4D9F-BF56-5F3165FDC3C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62275" y="2638425"/>
          <a:ext cx="885825" cy="885825"/>
        </a:xfrm>
        <a:prstGeom prst="rect">
          <a:avLst/>
        </a:prstGeom>
      </xdr:spPr>
    </xdr:pic>
    <xdr:clientData/>
  </xdr:twoCellAnchor>
  <xdr:twoCellAnchor editAs="oneCell">
    <xdr:from>
      <xdr:col>7</xdr:col>
      <xdr:colOff>342900</xdr:colOff>
      <xdr:row>15</xdr:row>
      <xdr:rowOff>104775</xdr:rowOff>
    </xdr:from>
    <xdr:to>
      <xdr:col>7</xdr:col>
      <xdr:colOff>923925</xdr:colOff>
      <xdr:row>18</xdr:row>
      <xdr:rowOff>47625</xdr:rowOff>
    </xdr:to>
    <xdr:pic>
      <xdr:nvPicPr>
        <xdr:cNvPr id="10" name="Рисунок 9">
          <a:extLst>
            <a:ext uri="{FF2B5EF4-FFF2-40B4-BE49-F238E27FC236}">
              <a16:creationId xmlns:a16="http://schemas.microsoft.com/office/drawing/2014/main" id="{6D3E3D22-C3B4-4B1C-8FA7-FFBB6B554C4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81525" y="2590800"/>
          <a:ext cx="581025" cy="581025"/>
        </a:xfrm>
        <a:prstGeom prst="rect">
          <a:avLst/>
        </a:prstGeom>
      </xdr:spPr>
    </xdr:pic>
    <xdr:clientData/>
  </xdr:twoCellAnchor>
  <xdr:twoCellAnchor editAs="oneCell">
    <xdr:from>
      <xdr:col>6</xdr:col>
      <xdr:colOff>57150</xdr:colOff>
      <xdr:row>17</xdr:row>
      <xdr:rowOff>180975</xdr:rowOff>
    </xdr:from>
    <xdr:to>
      <xdr:col>7</xdr:col>
      <xdr:colOff>266699</xdr:colOff>
      <xdr:row>20</xdr:row>
      <xdr:rowOff>114299</xdr:rowOff>
    </xdr:to>
    <xdr:pic>
      <xdr:nvPicPr>
        <xdr:cNvPr id="11" name="Рисунок 10">
          <a:extLst>
            <a:ext uri="{FF2B5EF4-FFF2-40B4-BE49-F238E27FC236}">
              <a16:creationId xmlns:a16="http://schemas.microsoft.com/office/drawing/2014/main" id="{7A900F17-2F29-48B1-B6EF-E387E2848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71925" y="3105150"/>
          <a:ext cx="533399" cy="533399"/>
        </a:xfrm>
        <a:prstGeom prst="rect">
          <a:avLst/>
        </a:prstGeom>
      </xdr:spPr>
    </xdr:pic>
    <xdr:clientData/>
  </xdr:twoCellAnchor>
  <xdr:twoCellAnchor editAs="oneCell">
    <xdr:from>
      <xdr:col>8</xdr:col>
      <xdr:colOff>76200</xdr:colOff>
      <xdr:row>17</xdr:row>
      <xdr:rowOff>161925</xdr:rowOff>
    </xdr:from>
    <xdr:to>
      <xdr:col>9</xdr:col>
      <xdr:colOff>285749</xdr:colOff>
      <xdr:row>20</xdr:row>
      <xdr:rowOff>95249</xdr:rowOff>
    </xdr:to>
    <xdr:pic>
      <xdr:nvPicPr>
        <xdr:cNvPr id="12" name="Рисунок 11">
          <a:extLst>
            <a:ext uri="{FF2B5EF4-FFF2-40B4-BE49-F238E27FC236}">
              <a16:creationId xmlns:a16="http://schemas.microsoft.com/office/drawing/2014/main" id="{9581454E-0755-48E9-8C4D-99C554DDAA2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295900" y="3086100"/>
          <a:ext cx="533399" cy="533399"/>
        </a:xfrm>
        <a:prstGeom prst="rect">
          <a:avLst/>
        </a:prstGeom>
      </xdr:spPr>
    </xdr:pic>
    <xdr:clientData/>
  </xdr:twoCellAnchor>
  <xdr:twoCellAnchor editAs="oneCell">
    <xdr:from>
      <xdr:col>9</xdr:col>
      <xdr:colOff>304800</xdr:colOff>
      <xdr:row>15</xdr:row>
      <xdr:rowOff>76199</xdr:rowOff>
    </xdr:from>
    <xdr:to>
      <xdr:col>9</xdr:col>
      <xdr:colOff>942975</xdr:colOff>
      <xdr:row>18</xdr:row>
      <xdr:rowOff>76199</xdr:rowOff>
    </xdr:to>
    <xdr:pic>
      <xdr:nvPicPr>
        <xdr:cNvPr id="14" name="Рисунок 13">
          <a:extLst>
            <a:ext uri="{FF2B5EF4-FFF2-40B4-BE49-F238E27FC236}">
              <a16:creationId xmlns:a16="http://schemas.microsoft.com/office/drawing/2014/main" id="{8087481D-ACBE-4DE3-BAD3-919CA8A0E3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48350" y="2562224"/>
          <a:ext cx="638175" cy="638175"/>
        </a:xfrm>
        <a:prstGeom prst="rect">
          <a:avLst/>
        </a:prstGeom>
      </xdr:spPr>
    </xdr:pic>
    <xdr:clientData/>
  </xdr:twoCellAnchor>
  <xdr:twoCellAnchor editAs="oneCell">
    <xdr:from>
      <xdr:col>11</xdr:col>
      <xdr:colOff>123825</xdr:colOff>
      <xdr:row>15</xdr:row>
      <xdr:rowOff>161925</xdr:rowOff>
    </xdr:from>
    <xdr:to>
      <xdr:col>17</xdr:col>
      <xdr:colOff>38100</xdr:colOff>
      <xdr:row>20</xdr:row>
      <xdr:rowOff>9525</xdr:rowOff>
    </xdr:to>
    <xdr:pic>
      <xdr:nvPicPr>
        <xdr:cNvPr id="15" name="Рисунок 14">
          <a:extLst>
            <a:ext uri="{FF2B5EF4-FFF2-40B4-BE49-F238E27FC236}">
              <a16:creationId xmlns:a16="http://schemas.microsoft.com/office/drawing/2014/main" id="{F75DBB6F-F118-443D-9863-0FAFAD8D5C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2647950"/>
          <a:ext cx="885825" cy="885825"/>
        </a:xfrm>
        <a:prstGeom prst="rect">
          <a:avLst/>
        </a:prstGeom>
      </xdr:spPr>
    </xdr:pic>
    <xdr:clientData/>
  </xdr:twoCellAnchor>
  <xdr:twoCellAnchor editAs="oneCell">
    <xdr:from>
      <xdr:col>19</xdr:col>
      <xdr:colOff>28576</xdr:colOff>
      <xdr:row>15</xdr:row>
      <xdr:rowOff>104775</xdr:rowOff>
    </xdr:from>
    <xdr:to>
      <xdr:col>25</xdr:col>
      <xdr:colOff>19050</xdr:colOff>
      <xdr:row>20</xdr:row>
      <xdr:rowOff>28574</xdr:rowOff>
    </xdr:to>
    <xdr:pic>
      <xdr:nvPicPr>
        <xdr:cNvPr id="16" name="Рисунок 15">
          <a:extLst>
            <a:ext uri="{FF2B5EF4-FFF2-40B4-BE49-F238E27FC236}">
              <a16:creationId xmlns:a16="http://schemas.microsoft.com/office/drawing/2014/main" id="{4EC488B6-5D66-4EFB-9CA0-75F9434AE95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62901" y="2590800"/>
          <a:ext cx="962024" cy="962024"/>
        </a:xfrm>
        <a:prstGeom prst="rect">
          <a:avLst/>
        </a:prstGeom>
      </xdr:spPr>
    </xdr:pic>
    <xdr:clientData/>
  </xdr:twoCellAnchor>
  <xdr:twoCellAnchor editAs="oneCell">
    <xdr:from>
      <xdr:col>1</xdr:col>
      <xdr:colOff>28576</xdr:colOff>
      <xdr:row>21</xdr:row>
      <xdr:rowOff>66675</xdr:rowOff>
    </xdr:from>
    <xdr:to>
      <xdr:col>1</xdr:col>
      <xdr:colOff>923926</xdr:colOff>
      <xdr:row>26</xdr:row>
      <xdr:rowOff>76200</xdr:rowOff>
    </xdr:to>
    <xdr:pic>
      <xdr:nvPicPr>
        <xdr:cNvPr id="17" name="Рисунок 16">
          <a:extLst>
            <a:ext uri="{FF2B5EF4-FFF2-40B4-BE49-F238E27FC236}">
              <a16:creationId xmlns:a16="http://schemas.microsoft.com/office/drawing/2014/main" id="{97E239EE-D79A-484C-92A2-802F0F5A087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3752850"/>
          <a:ext cx="895350" cy="895350"/>
        </a:xfrm>
        <a:prstGeom prst="rect">
          <a:avLst/>
        </a:prstGeom>
      </xdr:spPr>
    </xdr:pic>
    <xdr:clientData/>
  </xdr:twoCellAnchor>
  <xdr:twoCellAnchor editAs="oneCell">
    <xdr:from>
      <xdr:col>4</xdr:col>
      <xdr:colOff>285751</xdr:colOff>
      <xdr:row>21</xdr:row>
      <xdr:rowOff>38100</xdr:rowOff>
    </xdr:from>
    <xdr:to>
      <xdr:col>5</xdr:col>
      <xdr:colOff>923925</xdr:colOff>
      <xdr:row>26</xdr:row>
      <xdr:rowOff>114299</xdr:rowOff>
    </xdr:to>
    <xdr:pic>
      <xdr:nvPicPr>
        <xdr:cNvPr id="19" name="Рисунок 18">
          <a:extLst>
            <a:ext uri="{FF2B5EF4-FFF2-40B4-BE49-F238E27FC236}">
              <a16:creationId xmlns:a16="http://schemas.microsoft.com/office/drawing/2014/main" id="{2954C07F-74EC-4808-AB1F-8897FDDD49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95601" y="3724275"/>
          <a:ext cx="962024" cy="962024"/>
        </a:xfrm>
        <a:prstGeom prst="rect">
          <a:avLst/>
        </a:prstGeom>
      </xdr:spPr>
    </xdr:pic>
    <xdr:clientData/>
  </xdr:twoCellAnchor>
  <xdr:twoCellAnchor editAs="oneCell">
    <xdr:from>
      <xdr:col>8</xdr:col>
      <xdr:colOff>314326</xdr:colOff>
      <xdr:row>21</xdr:row>
      <xdr:rowOff>28575</xdr:rowOff>
    </xdr:from>
    <xdr:to>
      <xdr:col>9</xdr:col>
      <xdr:colOff>952500</xdr:colOff>
      <xdr:row>26</xdr:row>
      <xdr:rowOff>104774</xdr:rowOff>
    </xdr:to>
    <xdr:pic>
      <xdr:nvPicPr>
        <xdr:cNvPr id="20" name="Рисунок 19">
          <a:extLst>
            <a:ext uri="{FF2B5EF4-FFF2-40B4-BE49-F238E27FC236}">
              <a16:creationId xmlns:a16="http://schemas.microsoft.com/office/drawing/2014/main" id="{9C23D075-BA45-4ED4-A156-CED41902B7B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34026" y="3714750"/>
          <a:ext cx="962024" cy="962024"/>
        </a:xfrm>
        <a:prstGeom prst="rect">
          <a:avLst/>
        </a:prstGeom>
      </xdr:spPr>
    </xdr:pic>
    <xdr:clientData/>
  </xdr:twoCellAnchor>
  <xdr:twoCellAnchor editAs="oneCell">
    <xdr:from>
      <xdr:col>13</xdr:col>
      <xdr:colOff>152400</xdr:colOff>
      <xdr:row>21</xdr:row>
      <xdr:rowOff>28575</xdr:rowOff>
    </xdr:from>
    <xdr:to>
      <xdr:col>17</xdr:col>
      <xdr:colOff>66675</xdr:colOff>
      <xdr:row>24</xdr:row>
      <xdr:rowOff>28575</xdr:rowOff>
    </xdr:to>
    <xdr:pic>
      <xdr:nvPicPr>
        <xdr:cNvPr id="21" name="Рисунок 20">
          <a:extLst>
            <a:ext uri="{FF2B5EF4-FFF2-40B4-BE49-F238E27FC236}">
              <a16:creationId xmlns:a16="http://schemas.microsoft.com/office/drawing/2014/main" id="{6D92C471-FF90-4057-A0BD-4ABEDEE4F23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72325" y="3714750"/>
          <a:ext cx="561975" cy="561975"/>
        </a:xfrm>
        <a:prstGeom prst="rect">
          <a:avLst/>
        </a:prstGeom>
      </xdr:spPr>
    </xdr:pic>
    <xdr:clientData/>
  </xdr:twoCellAnchor>
  <xdr:twoCellAnchor editAs="oneCell">
    <xdr:from>
      <xdr:col>10</xdr:col>
      <xdr:colOff>28577</xdr:colOff>
      <xdr:row>23</xdr:row>
      <xdr:rowOff>28575</xdr:rowOff>
    </xdr:from>
    <xdr:to>
      <xdr:col>13</xdr:col>
      <xdr:colOff>123825</xdr:colOff>
      <xdr:row>26</xdr:row>
      <xdr:rowOff>133348</xdr:rowOff>
    </xdr:to>
    <xdr:pic>
      <xdr:nvPicPr>
        <xdr:cNvPr id="22" name="Рисунок 21">
          <a:extLst>
            <a:ext uri="{FF2B5EF4-FFF2-40B4-BE49-F238E27FC236}">
              <a16:creationId xmlns:a16="http://schemas.microsoft.com/office/drawing/2014/main" id="{8ED38A06-879F-4CB5-98C6-7A8AB24D6CC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53202" y="4114800"/>
          <a:ext cx="590548" cy="590548"/>
        </a:xfrm>
        <a:prstGeom prst="rect">
          <a:avLst/>
        </a:prstGeom>
      </xdr:spPr>
    </xdr:pic>
    <xdr:clientData/>
  </xdr:twoCellAnchor>
  <xdr:twoCellAnchor editAs="oneCell">
    <xdr:from>
      <xdr:col>22</xdr:col>
      <xdr:colOff>85725</xdr:colOff>
      <xdr:row>21</xdr:row>
      <xdr:rowOff>47625</xdr:rowOff>
    </xdr:from>
    <xdr:to>
      <xdr:col>25</xdr:col>
      <xdr:colOff>66675</xdr:colOff>
      <xdr:row>23</xdr:row>
      <xdr:rowOff>114300</xdr:rowOff>
    </xdr:to>
    <xdr:pic>
      <xdr:nvPicPr>
        <xdr:cNvPr id="23" name="Рисунок 22">
          <a:extLst>
            <a:ext uri="{FF2B5EF4-FFF2-40B4-BE49-F238E27FC236}">
              <a16:creationId xmlns:a16="http://schemas.microsoft.com/office/drawing/2014/main" id="{A688CA1D-661C-41C6-88DF-035B4272D65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505825" y="3733800"/>
          <a:ext cx="466725" cy="466725"/>
        </a:xfrm>
        <a:prstGeom prst="rect">
          <a:avLst/>
        </a:prstGeom>
      </xdr:spPr>
    </xdr:pic>
    <xdr:clientData/>
  </xdr:twoCellAnchor>
  <xdr:twoCellAnchor editAs="oneCell">
    <xdr:from>
      <xdr:col>18</xdr:col>
      <xdr:colOff>85725</xdr:colOff>
      <xdr:row>23</xdr:row>
      <xdr:rowOff>38101</xdr:rowOff>
    </xdr:from>
    <xdr:to>
      <xdr:col>21</xdr:col>
      <xdr:colOff>161924</xdr:colOff>
      <xdr:row>26</xdr:row>
      <xdr:rowOff>114300</xdr:rowOff>
    </xdr:to>
    <xdr:pic>
      <xdr:nvPicPr>
        <xdr:cNvPr id="25" name="Рисунок 24">
          <a:extLst>
            <a:ext uri="{FF2B5EF4-FFF2-40B4-BE49-F238E27FC236}">
              <a16:creationId xmlns:a16="http://schemas.microsoft.com/office/drawing/2014/main" id="{BD2D8C1A-2F40-479A-A3C4-C6CDFB6C880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58125" y="4124326"/>
          <a:ext cx="561974" cy="561974"/>
        </a:xfrm>
        <a:prstGeom prst="rect">
          <a:avLst/>
        </a:prstGeom>
      </xdr:spPr>
    </xdr:pic>
    <xdr:clientData/>
  </xdr:twoCellAnchor>
  <xdr:twoCellAnchor editAs="oneCell">
    <xdr:from>
      <xdr:col>22</xdr:col>
      <xdr:colOff>95250</xdr:colOff>
      <xdr:row>23</xdr:row>
      <xdr:rowOff>152398</xdr:rowOff>
    </xdr:from>
    <xdr:to>
      <xdr:col>25</xdr:col>
      <xdr:colOff>66675</xdr:colOff>
      <xdr:row>26</xdr:row>
      <xdr:rowOff>123823</xdr:rowOff>
    </xdr:to>
    <xdr:pic>
      <xdr:nvPicPr>
        <xdr:cNvPr id="26" name="Рисунок 25">
          <a:extLst>
            <a:ext uri="{FF2B5EF4-FFF2-40B4-BE49-F238E27FC236}">
              <a16:creationId xmlns:a16="http://schemas.microsoft.com/office/drawing/2014/main" id="{6F7F68A8-558E-4876-8366-1BC6A0319AD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515350" y="4238623"/>
          <a:ext cx="457200" cy="457200"/>
        </a:xfrm>
        <a:prstGeom prst="rect">
          <a:avLst/>
        </a:prstGeom>
      </xdr:spPr>
    </xdr:pic>
    <xdr:clientData/>
  </xdr:twoCellAnchor>
  <xdr:twoCellAnchor editAs="oneCell">
    <xdr:from>
      <xdr:col>1</xdr:col>
      <xdr:colOff>47625</xdr:colOff>
      <xdr:row>27</xdr:row>
      <xdr:rowOff>114301</xdr:rowOff>
    </xdr:from>
    <xdr:to>
      <xdr:col>1</xdr:col>
      <xdr:colOff>933449</xdr:colOff>
      <xdr:row>32</xdr:row>
      <xdr:rowOff>114300</xdr:rowOff>
    </xdr:to>
    <xdr:pic>
      <xdr:nvPicPr>
        <xdr:cNvPr id="27" name="Рисунок 26">
          <a:extLst>
            <a:ext uri="{FF2B5EF4-FFF2-40B4-BE49-F238E27FC236}">
              <a16:creationId xmlns:a16="http://schemas.microsoft.com/office/drawing/2014/main" id="{6D4588F7-5BD0-41ED-9E87-D34DC68DC18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4848226"/>
          <a:ext cx="885824" cy="885824"/>
        </a:xfrm>
        <a:prstGeom prst="rect">
          <a:avLst/>
        </a:prstGeom>
      </xdr:spPr>
    </xdr:pic>
    <xdr:clientData/>
  </xdr:twoCellAnchor>
  <xdr:twoCellAnchor editAs="oneCell">
    <xdr:from>
      <xdr:col>2</xdr:col>
      <xdr:colOff>304801</xdr:colOff>
      <xdr:row>27</xdr:row>
      <xdr:rowOff>38100</xdr:rowOff>
    </xdr:from>
    <xdr:to>
      <xdr:col>3</xdr:col>
      <xdr:colOff>942975</xdr:colOff>
      <xdr:row>32</xdr:row>
      <xdr:rowOff>114299</xdr:rowOff>
    </xdr:to>
    <xdr:pic>
      <xdr:nvPicPr>
        <xdr:cNvPr id="28" name="Рисунок 27">
          <a:extLst>
            <a:ext uri="{FF2B5EF4-FFF2-40B4-BE49-F238E27FC236}">
              <a16:creationId xmlns:a16="http://schemas.microsoft.com/office/drawing/2014/main" id="{3CC2D678-44B7-4433-8801-BD3B196487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9726" y="4772025"/>
          <a:ext cx="962024" cy="962024"/>
        </a:xfrm>
        <a:prstGeom prst="rect">
          <a:avLst/>
        </a:prstGeom>
      </xdr:spPr>
    </xdr:pic>
    <xdr:clientData/>
  </xdr:twoCellAnchor>
  <xdr:twoCellAnchor editAs="oneCell">
    <xdr:from>
      <xdr:col>5</xdr:col>
      <xdr:colOff>361949</xdr:colOff>
      <xdr:row>27</xdr:row>
      <xdr:rowOff>47626</xdr:rowOff>
    </xdr:from>
    <xdr:to>
      <xdr:col>5</xdr:col>
      <xdr:colOff>933448</xdr:colOff>
      <xdr:row>30</xdr:row>
      <xdr:rowOff>57150</xdr:rowOff>
    </xdr:to>
    <xdr:pic>
      <xdr:nvPicPr>
        <xdr:cNvPr id="29" name="Рисунок 28">
          <a:extLst>
            <a:ext uri="{FF2B5EF4-FFF2-40B4-BE49-F238E27FC236}">
              <a16:creationId xmlns:a16="http://schemas.microsoft.com/office/drawing/2014/main" id="{E2D7C0A2-3A28-4E5F-80E8-1F07C032061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295649" y="4781551"/>
          <a:ext cx="571499" cy="571499"/>
        </a:xfrm>
        <a:prstGeom prst="rect">
          <a:avLst/>
        </a:prstGeom>
      </xdr:spPr>
    </xdr:pic>
    <xdr:clientData/>
  </xdr:twoCellAnchor>
  <xdr:twoCellAnchor editAs="oneCell">
    <xdr:from>
      <xdr:col>4</xdr:col>
      <xdr:colOff>66676</xdr:colOff>
      <xdr:row>29</xdr:row>
      <xdr:rowOff>19049</xdr:rowOff>
    </xdr:from>
    <xdr:to>
      <xdr:col>5</xdr:col>
      <xdr:colOff>304801</xdr:colOff>
      <xdr:row>32</xdr:row>
      <xdr:rowOff>95249</xdr:rowOff>
    </xdr:to>
    <xdr:pic>
      <xdr:nvPicPr>
        <xdr:cNvPr id="30" name="Рисунок 29">
          <a:extLst>
            <a:ext uri="{FF2B5EF4-FFF2-40B4-BE49-F238E27FC236}">
              <a16:creationId xmlns:a16="http://schemas.microsoft.com/office/drawing/2014/main" id="{34B8D977-A8A2-4901-9BD7-8E41C5308BA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676526" y="5153024"/>
          <a:ext cx="561975" cy="561975"/>
        </a:xfrm>
        <a:prstGeom prst="rect">
          <a:avLst/>
        </a:prstGeom>
      </xdr:spPr>
    </xdr:pic>
    <xdr:clientData/>
  </xdr:twoCellAnchor>
  <xdr:twoCellAnchor editAs="oneCell">
    <xdr:from>
      <xdr:col>6</xdr:col>
      <xdr:colOff>276226</xdr:colOff>
      <xdr:row>27</xdr:row>
      <xdr:rowOff>38100</xdr:rowOff>
    </xdr:from>
    <xdr:to>
      <xdr:col>7</xdr:col>
      <xdr:colOff>914400</xdr:colOff>
      <xdr:row>32</xdr:row>
      <xdr:rowOff>114299</xdr:rowOff>
    </xdr:to>
    <xdr:pic>
      <xdr:nvPicPr>
        <xdr:cNvPr id="32" name="Рисунок 31">
          <a:extLst>
            <a:ext uri="{FF2B5EF4-FFF2-40B4-BE49-F238E27FC236}">
              <a16:creationId xmlns:a16="http://schemas.microsoft.com/office/drawing/2014/main" id="{10E1F38F-3865-4036-B022-40F2F5D171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1" y="4772025"/>
          <a:ext cx="962024" cy="962024"/>
        </a:xfrm>
        <a:prstGeom prst="rect">
          <a:avLst/>
        </a:prstGeom>
      </xdr:spPr>
    </xdr:pic>
    <xdr:clientData/>
  </xdr:twoCellAnchor>
  <xdr:twoCellAnchor editAs="oneCell">
    <xdr:from>
      <xdr:col>11</xdr:col>
      <xdr:colOff>76201</xdr:colOff>
      <xdr:row>27</xdr:row>
      <xdr:rowOff>38100</xdr:rowOff>
    </xdr:from>
    <xdr:to>
      <xdr:col>17</xdr:col>
      <xdr:colOff>66675</xdr:colOff>
      <xdr:row>32</xdr:row>
      <xdr:rowOff>114299</xdr:rowOff>
    </xdr:to>
    <xdr:pic>
      <xdr:nvPicPr>
        <xdr:cNvPr id="33" name="Рисунок 32">
          <a:extLst>
            <a:ext uri="{FF2B5EF4-FFF2-40B4-BE49-F238E27FC236}">
              <a16:creationId xmlns:a16="http://schemas.microsoft.com/office/drawing/2014/main" id="{D6629AFE-7268-4213-A30C-A23A8E425C1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772276" y="4772025"/>
          <a:ext cx="962024" cy="962024"/>
        </a:xfrm>
        <a:prstGeom prst="rect">
          <a:avLst/>
        </a:prstGeom>
      </xdr:spPr>
    </xdr:pic>
    <xdr:clientData/>
  </xdr:twoCellAnchor>
  <xdr:twoCellAnchor editAs="oneCell">
    <xdr:from>
      <xdr:col>21</xdr:col>
      <xdr:colOff>133349</xdr:colOff>
      <xdr:row>27</xdr:row>
      <xdr:rowOff>47626</xdr:rowOff>
    </xdr:from>
    <xdr:to>
      <xdr:col>25</xdr:col>
      <xdr:colOff>57148</xdr:colOff>
      <xdr:row>30</xdr:row>
      <xdr:rowOff>57150</xdr:rowOff>
    </xdr:to>
    <xdr:pic>
      <xdr:nvPicPr>
        <xdr:cNvPr id="34" name="Рисунок 33">
          <a:extLst>
            <a:ext uri="{FF2B5EF4-FFF2-40B4-BE49-F238E27FC236}">
              <a16:creationId xmlns:a16="http://schemas.microsoft.com/office/drawing/2014/main" id="{C7875098-5C1F-4AF9-8DC6-B3BAFC8ABB1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91524" y="4781551"/>
          <a:ext cx="571499" cy="571499"/>
        </a:xfrm>
        <a:prstGeom prst="rect">
          <a:avLst/>
        </a:prstGeom>
      </xdr:spPr>
    </xdr:pic>
    <xdr:clientData/>
  </xdr:twoCellAnchor>
  <xdr:twoCellAnchor editAs="oneCell">
    <xdr:from>
      <xdr:col>18</xdr:col>
      <xdr:colOff>47627</xdr:colOff>
      <xdr:row>29</xdr:row>
      <xdr:rowOff>28575</xdr:rowOff>
    </xdr:from>
    <xdr:to>
      <xdr:col>21</xdr:col>
      <xdr:colOff>133350</xdr:colOff>
      <xdr:row>32</xdr:row>
      <xdr:rowOff>114298</xdr:rowOff>
    </xdr:to>
    <xdr:pic>
      <xdr:nvPicPr>
        <xdr:cNvPr id="35" name="Рисунок 34">
          <a:extLst>
            <a:ext uri="{FF2B5EF4-FFF2-40B4-BE49-F238E27FC236}">
              <a16:creationId xmlns:a16="http://schemas.microsoft.com/office/drawing/2014/main" id="{D75DC6F5-6482-4741-8BE9-4FA0E6BE5B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7820027" y="5162550"/>
          <a:ext cx="571498" cy="571498"/>
        </a:xfrm>
        <a:prstGeom prst="rect">
          <a:avLst/>
        </a:prstGeom>
      </xdr:spPr>
    </xdr:pic>
    <xdr:clientData/>
  </xdr:twoCellAnchor>
  <xdr:twoCellAnchor editAs="oneCell">
    <xdr:from>
      <xdr:col>1</xdr:col>
      <xdr:colOff>28576</xdr:colOff>
      <xdr:row>33</xdr:row>
      <xdr:rowOff>66675</xdr:rowOff>
    </xdr:from>
    <xdr:to>
      <xdr:col>1</xdr:col>
      <xdr:colOff>923926</xdr:colOff>
      <xdr:row>38</xdr:row>
      <xdr:rowOff>76200</xdr:rowOff>
    </xdr:to>
    <xdr:pic>
      <xdr:nvPicPr>
        <xdr:cNvPr id="36" name="Рисунок 35">
          <a:extLst>
            <a:ext uri="{FF2B5EF4-FFF2-40B4-BE49-F238E27FC236}">
              <a16:creationId xmlns:a16="http://schemas.microsoft.com/office/drawing/2014/main" id="{67ECC998-34F9-435A-8B0F-C98100CC5C1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5848350"/>
          <a:ext cx="895350" cy="895350"/>
        </a:xfrm>
        <a:prstGeom prst="rect">
          <a:avLst/>
        </a:prstGeom>
      </xdr:spPr>
    </xdr:pic>
    <xdr:clientData/>
  </xdr:twoCellAnchor>
  <xdr:twoCellAnchor editAs="oneCell">
    <xdr:from>
      <xdr:col>19</xdr:col>
      <xdr:colOff>95251</xdr:colOff>
      <xdr:row>33</xdr:row>
      <xdr:rowOff>38100</xdr:rowOff>
    </xdr:from>
    <xdr:to>
      <xdr:col>25</xdr:col>
      <xdr:colOff>85725</xdr:colOff>
      <xdr:row>38</xdr:row>
      <xdr:rowOff>114299</xdr:rowOff>
    </xdr:to>
    <xdr:pic>
      <xdr:nvPicPr>
        <xdr:cNvPr id="37" name="Рисунок 36">
          <a:extLst>
            <a:ext uri="{FF2B5EF4-FFF2-40B4-BE49-F238E27FC236}">
              <a16:creationId xmlns:a16="http://schemas.microsoft.com/office/drawing/2014/main" id="{4AB8DAD1-4910-45E9-80BD-2965CBA028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9576" y="5819775"/>
          <a:ext cx="962024" cy="962024"/>
        </a:xfrm>
        <a:prstGeom prst="rect">
          <a:avLst/>
        </a:prstGeom>
      </xdr:spPr>
    </xdr:pic>
    <xdr:clientData/>
  </xdr:twoCellAnchor>
  <xdr:twoCellAnchor editAs="oneCell">
    <xdr:from>
      <xdr:col>1</xdr:col>
      <xdr:colOff>47625</xdr:colOff>
      <xdr:row>39</xdr:row>
      <xdr:rowOff>76201</xdr:rowOff>
    </xdr:from>
    <xdr:to>
      <xdr:col>1</xdr:col>
      <xdr:colOff>933449</xdr:colOff>
      <xdr:row>44</xdr:row>
      <xdr:rowOff>76200</xdr:rowOff>
    </xdr:to>
    <xdr:pic>
      <xdr:nvPicPr>
        <xdr:cNvPr id="40" name="Рисунок 39">
          <a:extLst>
            <a:ext uri="{FF2B5EF4-FFF2-40B4-BE49-F238E27FC236}">
              <a16:creationId xmlns:a16="http://schemas.microsoft.com/office/drawing/2014/main" id="{747A916E-2A32-4FBD-9A05-503DEF343F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6905626"/>
          <a:ext cx="885824" cy="88582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26" t="s">
        <v>6</v>
      </c>
      <c r="C23" s="126"/>
      <c r="D23" s="126"/>
      <c r="E23" s="126"/>
      <c r="F23" s="5"/>
    </row>
    <row r="24" spans="1:6" ht="15" x14ac:dyDescent="0.25">
      <c r="A24" s="4"/>
      <c r="B24" s="124" t="s">
        <v>7</v>
      </c>
      <c r="C24" s="124"/>
      <c r="D24" s="124"/>
      <c r="E24" s="124"/>
      <c r="F24" s="5"/>
    </row>
    <row r="25" spans="1:6" x14ac:dyDescent="0.2">
      <c r="A25" s="4"/>
      <c r="F25" s="5"/>
    </row>
    <row r="26" spans="1:6" ht="15.75" x14ac:dyDescent="0.25">
      <c r="A26" s="4"/>
      <c r="B26" s="18" t="s">
        <v>8</v>
      </c>
      <c r="F26" s="5"/>
    </row>
    <row r="27" spans="1:6" ht="81" customHeight="1" x14ac:dyDescent="0.2">
      <c r="A27" s="4"/>
      <c r="B27" s="125" t="s">
        <v>9</v>
      </c>
      <c r="C27" s="125"/>
      <c r="D27" s="125"/>
      <c r="E27" s="125"/>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DATE(Настройка!D5,Настройка!D7+5,1)</f>
        <v>44927</v>
      </c>
      <c r="B1" s="147"/>
      <c r="C1" s="147"/>
      <c r="D1" s="147"/>
      <c r="E1" s="147"/>
      <c r="F1" s="147"/>
      <c r="G1" s="147"/>
      <c r="H1" s="147"/>
      <c r="I1" s="20"/>
      <c r="J1" s="20"/>
      <c r="K1" s="148">
        <f>DATE(YEAR(A1),MONTH(A1)-1,1)</f>
        <v>44896</v>
      </c>
      <c r="L1" s="148"/>
      <c r="M1" s="148"/>
      <c r="N1" s="148"/>
      <c r="O1" s="148"/>
      <c r="P1" s="148"/>
      <c r="Q1" s="148"/>
      <c r="S1" s="148">
        <f>DATE(YEAR(A1),MONTH(A1)+1,1)</f>
        <v>44958</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47"/>
      <c r="B4" s="147"/>
      <c r="C4" s="147"/>
      <c r="D4" s="147"/>
      <c r="E4" s="147"/>
      <c r="F4" s="147"/>
      <c r="G4" s="147"/>
      <c r="H4" s="147"/>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47"/>
      <c r="B5" s="147"/>
      <c r="C5" s="147"/>
      <c r="D5" s="147"/>
      <c r="E5" s="147"/>
      <c r="F5" s="147"/>
      <c r="G5" s="147"/>
      <c r="H5" s="147"/>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47"/>
      <c r="B6" s="147"/>
      <c r="C6" s="147"/>
      <c r="D6" s="147"/>
      <c r="E6" s="147"/>
      <c r="F6" s="147"/>
      <c r="G6" s="147"/>
      <c r="H6" s="147"/>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47"/>
      <c r="B7" s="147"/>
      <c r="C7" s="147"/>
      <c r="D7" s="147"/>
      <c r="E7" s="147"/>
      <c r="F7" s="147"/>
      <c r="G7" s="147"/>
      <c r="H7" s="147"/>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44921</v>
      </c>
      <c r="B9" s="150"/>
      <c r="C9" s="150">
        <f>C10</f>
        <v>44922</v>
      </c>
      <c r="D9" s="150"/>
      <c r="E9" s="150">
        <f>E10</f>
        <v>44923</v>
      </c>
      <c r="F9" s="150"/>
      <c r="G9" s="150">
        <f>G10</f>
        <v>44924</v>
      </c>
      <c r="H9" s="150"/>
      <c r="I9" s="150">
        <f>I10</f>
        <v>44925</v>
      </c>
      <c r="J9" s="150"/>
      <c r="K9" s="150">
        <f>K10</f>
        <v>44926</v>
      </c>
      <c r="L9" s="150"/>
      <c r="M9" s="150"/>
      <c r="N9" s="150"/>
      <c r="O9" s="150"/>
      <c r="P9" s="150"/>
      <c r="Q9" s="150"/>
      <c r="R9" s="150"/>
      <c r="S9" s="150">
        <f>S10</f>
        <v>44927</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43">
        <f>I10+1</f>
        <v>44926</v>
      </c>
      <c r="L10" s="144"/>
      <c r="M10" s="145"/>
      <c r="N10" s="145"/>
      <c r="O10" s="145"/>
      <c r="P10" s="145"/>
      <c r="Q10" s="145"/>
      <c r="R10" s="146"/>
      <c r="S10" s="143">
        <f>K10+1</f>
        <v>44927</v>
      </c>
      <c r="T10" s="144"/>
      <c r="U10" s="145"/>
      <c r="V10" s="145"/>
      <c r="W10" s="145"/>
      <c r="X10" s="145"/>
      <c r="Y10" s="145"/>
      <c r="Z10" s="146"/>
      <c r="AA10" s="90"/>
      <c r="AB10" s="84" t="s">
        <v>19</v>
      </c>
      <c r="AC10" s="85">
        <f>SUM(AC11:AC15)</f>
        <v>21</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1</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3</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10</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43">
        <f>I16+1</f>
        <v>44933</v>
      </c>
      <c r="L16" s="144"/>
      <c r="M16" s="145"/>
      <c r="N16" s="145"/>
      <c r="O16" s="145"/>
      <c r="P16" s="145"/>
      <c r="Q16" s="145"/>
      <c r="R16" s="146"/>
      <c r="S16" s="143">
        <f>K16+1</f>
        <v>44934</v>
      </c>
      <c r="T16" s="144"/>
      <c r="U16" s="145"/>
      <c r="V16" s="145"/>
      <c r="W16" s="145"/>
      <c r="X16" s="145"/>
      <c r="Y16" s="145"/>
      <c r="Z16" s="146"/>
      <c r="AA16" s="90"/>
      <c r="AB16" s="84" t="s">
        <v>20</v>
      </c>
      <c r="AC16" s="85">
        <f>VLOOKUP(MAX(AC11:AC15),AC11:AD15,2,0)</f>
        <v>3</v>
      </c>
      <c r="AD16" s="94">
        <f>VLOOKUP(AC16,AA11:AC15,3,0)</f>
        <v>10</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1</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7</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43">
        <f>I22+1</f>
        <v>44940</v>
      </c>
      <c r="L22" s="144"/>
      <c r="M22" s="145"/>
      <c r="N22" s="145"/>
      <c r="O22" s="145"/>
      <c r="P22" s="145"/>
      <c r="Q22" s="145"/>
      <c r="R22" s="146"/>
      <c r="S22" s="143">
        <f>K22+1</f>
        <v>44941</v>
      </c>
      <c r="T22" s="144"/>
      <c r="U22" s="145"/>
      <c r="V22" s="145"/>
      <c r="W22" s="145"/>
      <c r="X22" s="145"/>
      <c r="Y22" s="145"/>
      <c r="Z22" s="146"/>
      <c r="AB22" s="105" t="s">
        <v>31</v>
      </c>
      <c r="AC22" s="106" t="s">
        <v>35</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43">
        <f>I28+1</f>
        <v>44947</v>
      </c>
      <c r="L28" s="144"/>
      <c r="M28" s="145"/>
      <c r="N28" s="145"/>
      <c r="O28" s="145"/>
      <c r="P28" s="145"/>
      <c r="Q28" s="145"/>
      <c r="R28" s="146"/>
      <c r="S28" s="143">
        <f>K28+1</f>
        <v>44948</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43">
        <f>I34+1</f>
        <v>44954</v>
      </c>
      <c r="L34" s="144"/>
      <c r="M34" s="145"/>
      <c r="N34" s="145"/>
      <c r="O34" s="145"/>
      <c r="P34" s="145"/>
      <c r="Q34" s="145"/>
      <c r="R34" s="146"/>
      <c r="S34" s="143">
        <f>K34+1</f>
        <v>44955</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47">
        <f>DATE(Настройка!D5,Настройка!D7+6,1)</f>
        <v>44958</v>
      </c>
      <c r="B1" s="147"/>
      <c r="C1" s="147"/>
      <c r="D1" s="147"/>
      <c r="E1" s="147"/>
      <c r="F1" s="147"/>
      <c r="G1" s="147"/>
      <c r="H1" s="147"/>
      <c r="I1" s="20"/>
      <c r="J1" s="20"/>
      <c r="K1" s="148">
        <f>DATE(YEAR(A1),MONTH(A1)-1,1)</f>
        <v>44927</v>
      </c>
      <c r="L1" s="148"/>
      <c r="M1" s="148"/>
      <c r="N1" s="148"/>
      <c r="O1" s="148"/>
      <c r="P1" s="148"/>
      <c r="Q1" s="148"/>
      <c r="S1" s="148">
        <f>DATE(YEAR(A1),MONTH(A1)+1,1)</f>
        <v>44986</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47"/>
      <c r="B4" s="147"/>
      <c r="C4" s="147"/>
      <c r="D4" s="147"/>
      <c r="E4" s="147"/>
      <c r="F4" s="147"/>
      <c r="G4" s="147"/>
      <c r="H4" s="147"/>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47"/>
      <c r="B5" s="147"/>
      <c r="C5" s="147"/>
      <c r="D5" s="147"/>
      <c r="E5" s="147"/>
      <c r="F5" s="147"/>
      <c r="G5" s="147"/>
      <c r="H5" s="147"/>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47"/>
      <c r="B6" s="147"/>
      <c r="C6" s="147"/>
      <c r="D6" s="147"/>
      <c r="E6" s="147"/>
      <c r="F6" s="147"/>
      <c r="G6" s="147"/>
      <c r="H6" s="147"/>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47"/>
      <c r="B7" s="147"/>
      <c r="C7" s="147"/>
      <c r="D7" s="147"/>
      <c r="E7" s="147"/>
      <c r="F7" s="147"/>
      <c r="G7" s="147"/>
      <c r="H7" s="147"/>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44956</v>
      </c>
      <c r="B9" s="150"/>
      <c r="C9" s="150">
        <f>C10</f>
        <v>44957</v>
      </c>
      <c r="D9" s="150"/>
      <c r="E9" s="150">
        <f>E10</f>
        <v>44958</v>
      </c>
      <c r="F9" s="150"/>
      <c r="G9" s="150">
        <f>G10</f>
        <v>44959</v>
      </c>
      <c r="H9" s="150"/>
      <c r="I9" s="150">
        <f>I10</f>
        <v>44960</v>
      </c>
      <c r="J9" s="150"/>
      <c r="K9" s="150">
        <f>K10</f>
        <v>44961</v>
      </c>
      <c r="L9" s="150"/>
      <c r="M9" s="150"/>
      <c r="N9" s="150"/>
      <c r="O9" s="150"/>
      <c r="P9" s="150"/>
      <c r="Q9" s="150"/>
      <c r="R9" s="150"/>
      <c r="S9" s="150">
        <f>S10</f>
        <v>44962</v>
      </c>
      <c r="T9" s="150"/>
      <c r="U9" s="150"/>
      <c r="V9" s="150"/>
      <c r="W9" s="150"/>
      <c r="X9" s="150"/>
      <c r="Y9" s="150"/>
      <c r="Z9" s="150"/>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43">
        <f>I10+1</f>
        <v>44961</v>
      </c>
      <c r="L10" s="144"/>
      <c r="M10" s="145"/>
      <c r="N10" s="145"/>
      <c r="O10" s="145"/>
      <c r="P10" s="145"/>
      <c r="Q10" s="145"/>
      <c r="R10" s="146"/>
      <c r="S10" s="143">
        <f>K10+1</f>
        <v>44962</v>
      </c>
      <c r="T10" s="144"/>
      <c r="U10" s="145"/>
      <c r="V10" s="145"/>
      <c r="W10" s="145"/>
      <c r="X10" s="145"/>
      <c r="Y10" s="145"/>
      <c r="Z10" s="145"/>
      <c r="AA10" s="90"/>
      <c r="AB10" s="84" t="s">
        <v>19</v>
      </c>
      <c r="AC10" s="85">
        <f>SUM(AC11:AC15)</f>
        <v>20</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81"/>
      <c r="AA11" s="92">
        <v>1</v>
      </c>
      <c r="AB11" s="85" t="s">
        <v>21</v>
      </c>
      <c r="AC11" s="85">
        <v>1</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81"/>
      <c r="AA12" s="92">
        <v>2</v>
      </c>
      <c r="AB12" s="85" t="s">
        <v>22</v>
      </c>
      <c r="AC12" s="85">
        <v>11</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81"/>
      <c r="AA13" s="92">
        <v>3</v>
      </c>
      <c r="AB13" s="85" t="s">
        <v>23</v>
      </c>
      <c r="AC13" s="85">
        <v>5</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81"/>
      <c r="AA14" s="92">
        <v>4</v>
      </c>
      <c r="AB14" s="85" t="s">
        <v>24</v>
      </c>
      <c r="AC14" s="85">
        <v>2</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3"/>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43">
        <f>I16+1</f>
        <v>44968</v>
      </c>
      <c r="L16" s="144"/>
      <c r="M16" s="145"/>
      <c r="N16" s="145"/>
      <c r="O16" s="145"/>
      <c r="P16" s="145"/>
      <c r="Q16" s="145"/>
      <c r="R16" s="146"/>
      <c r="S16" s="179">
        <f>K16+1</f>
        <v>44969</v>
      </c>
      <c r="T16" s="180"/>
      <c r="U16" s="145"/>
      <c r="V16" s="145"/>
      <c r="W16" s="145"/>
      <c r="X16" s="145"/>
      <c r="Y16" s="145"/>
      <c r="Z16" s="145"/>
      <c r="AA16" s="90"/>
      <c r="AB16" s="84" t="s">
        <v>20</v>
      </c>
      <c r="AC16" s="85">
        <f>VLOOKUP(MAX(AC11:AC15),AC11:AD15,2,0)</f>
        <v>2</v>
      </c>
      <c r="AD16" s="94">
        <f>VLOOKUP(AC16,AA11:AC15,3,0)</f>
        <v>11</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81"/>
      <c r="AA17" s="90"/>
      <c r="AB17" s="85" t="s">
        <v>26</v>
      </c>
      <c r="AC17" s="85">
        <f>VLOOKUP(MIN(AC11:AC15),AC11:AD15,2,0)</f>
        <v>1</v>
      </c>
      <c r="AD17" s="94">
        <f>VLOOKUP(AC17,AA11:AC15,3,0)</f>
        <v>1</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81"/>
      <c r="AA18" s="90"/>
      <c r="AB18" s="84" t="s">
        <v>27</v>
      </c>
      <c r="AC18" s="85">
        <v>4</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81"/>
      <c r="AA19" s="90"/>
      <c r="AB19" s="84" t="s">
        <v>30</v>
      </c>
      <c r="AC19" s="85">
        <f>AC10-AC20*2-AC21*3</f>
        <v>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81"/>
      <c r="AA20" s="90"/>
      <c r="AB20" s="85" t="s">
        <v>28</v>
      </c>
      <c r="AC20" s="85">
        <v>6</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3"/>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43">
        <f>I22+1</f>
        <v>44975</v>
      </c>
      <c r="L22" s="144"/>
      <c r="M22" s="145"/>
      <c r="N22" s="145"/>
      <c r="O22" s="145"/>
      <c r="P22" s="145"/>
      <c r="Q22" s="145"/>
      <c r="R22" s="146"/>
      <c r="S22" s="179">
        <f>K22+1</f>
        <v>44976</v>
      </c>
      <c r="T22" s="180"/>
      <c r="U22" s="145"/>
      <c r="V22" s="145"/>
      <c r="W22" s="145"/>
      <c r="X22" s="145"/>
      <c r="Y22" s="145"/>
      <c r="Z22" s="146"/>
      <c r="AB22" s="105" t="s">
        <v>31</v>
      </c>
      <c r="AC22" s="106" t="s">
        <v>36</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43">
        <f>I28+1</f>
        <v>44982</v>
      </c>
      <c r="L28" s="144"/>
      <c r="M28" s="145"/>
      <c r="N28" s="145"/>
      <c r="O28" s="145"/>
      <c r="P28" s="145"/>
      <c r="Q28" s="145"/>
      <c r="R28" s="146"/>
      <c r="S28" s="179">
        <f>K28+1</f>
        <v>44983</v>
      </c>
      <c r="T28" s="180"/>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43">
        <f>I34+1</f>
        <v>44989</v>
      </c>
      <c r="L34" s="144"/>
      <c r="M34" s="145"/>
      <c r="N34" s="145"/>
      <c r="O34" s="145"/>
      <c r="P34" s="145"/>
      <c r="Q34" s="145"/>
      <c r="R34" s="146"/>
      <c r="S34" s="143">
        <f>K34+1</f>
        <v>44990</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DATE(Настройка!D5,Настройка!D7+7,1)</f>
        <v>44986</v>
      </c>
      <c r="B1" s="147"/>
      <c r="C1" s="147"/>
      <c r="D1" s="147"/>
      <c r="E1" s="147"/>
      <c r="F1" s="147"/>
      <c r="G1" s="147"/>
      <c r="H1" s="147"/>
      <c r="I1" s="20"/>
      <c r="J1" s="20"/>
      <c r="K1" s="148">
        <f>DATE(YEAR(A1),MONTH(A1)-1,1)</f>
        <v>44958</v>
      </c>
      <c r="L1" s="148"/>
      <c r="M1" s="148"/>
      <c r="N1" s="148"/>
      <c r="O1" s="148"/>
      <c r="P1" s="148"/>
      <c r="Q1" s="148"/>
      <c r="S1" s="148">
        <f>DATE(YEAR(A1),MONTH(A1)+1,1)</f>
        <v>45017</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47"/>
      <c r="B4" s="147"/>
      <c r="C4" s="147"/>
      <c r="D4" s="147"/>
      <c r="E4" s="147"/>
      <c r="F4" s="147"/>
      <c r="G4" s="147"/>
      <c r="H4" s="147"/>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47"/>
      <c r="B5" s="147"/>
      <c r="C5" s="147"/>
      <c r="D5" s="147"/>
      <c r="E5" s="147"/>
      <c r="F5" s="147"/>
      <c r="G5" s="147"/>
      <c r="H5" s="147"/>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47"/>
      <c r="B6" s="147"/>
      <c r="C6" s="147"/>
      <c r="D6" s="147"/>
      <c r="E6" s="147"/>
      <c r="F6" s="147"/>
      <c r="G6" s="147"/>
      <c r="H6" s="147"/>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47"/>
      <c r="B7" s="147"/>
      <c r="C7" s="147"/>
      <c r="D7" s="147"/>
      <c r="E7" s="147"/>
      <c r="F7" s="147"/>
      <c r="G7" s="147"/>
      <c r="H7" s="147"/>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44984</v>
      </c>
      <c r="B9" s="150"/>
      <c r="C9" s="150">
        <f>C10</f>
        <v>44985</v>
      </c>
      <c r="D9" s="150"/>
      <c r="E9" s="150">
        <f>E10</f>
        <v>44986</v>
      </c>
      <c r="F9" s="150"/>
      <c r="G9" s="150">
        <f>G10</f>
        <v>44987</v>
      </c>
      <c r="H9" s="150"/>
      <c r="I9" s="150">
        <f>I10</f>
        <v>44988</v>
      </c>
      <c r="J9" s="150"/>
      <c r="K9" s="150">
        <f>K10</f>
        <v>44989</v>
      </c>
      <c r="L9" s="150"/>
      <c r="M9" s="150"/>
      <c r="N9" s="150"/>
      <c r="O9" s="150"/>
      <c r="P9" s="150"/>
      <c r="Q9" s="150"/>
      <c r="R9" s="150"/>
      <c r="S9" s="150">
        <f>S10</f>
        <v>44990</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43">
        <f>I10+1</f>
        <v>44989</v>
      </c>
      <c r="L10" s="144"/>
      <c r="M10" s="145"/>
      <c r="N10" s="145"/>
      <c r="O10" s="145"/>
      <c r="P10" s="145"/>
      <c r="Q10" s="145"/>
      <c r="R10" s="146"/>
      <c r="S10" s="143">
        <f>K10+1</f>
        <v>44990</v>
      </c>
      <c r="T10" s="144"/>
      <c r="U10" s="145"/>
      <c r="V10" s="145"/>
      <c r="W10" s="145"/>
      <c r="X10" s="145"/>
      <c r="Y10" s="145"/>
      <c r="Z10" s="146"/>
      <c r="AA10" s="90"/>
      <c r="AB10" s="84" t="s">
        <v>19</v>
      </c>
      <c r="AC10" s="85">
        <f>SUM(AC11:AC15)</f>
        <v>18</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1</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8</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7</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2</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43">
        <f>I16+1</f>
        <v>44996</v>
      </c>
      <c r="L16" s="144"/>
      <c r="M16" s="145"/>
      <c r="N16" s="145"/>
      <c r="O16" s="145"/>
      <c r="P16" s="145"/>
      <c r="Q16" s="145"/>
      <c r="R16" s="146"/>
      <c r="S16" s="143">
        <f>K16+1</f>
        <v>44997</v>
      </c>
      <c r="T16" s="144"/>
      <c r="U16" s="145"/>
      <c r="V16" s="145"/>
      <c r="W16" s="145"/>
      <c r="X16" s="145"/>
      <c r="Y16" s="145"/>
      <c r="Z16" s="146"/>
      <c r="AA16" s="90"/>
      <c r="AB16" s="84" t="s">
        <v>20</v>
      </c>
      <c r="AC16" s="85">
        <f>VLOOKUP(MAX(AC11:AC15),AC11:AD15,2,0)</f>
        <v>2</v>
      </c>
      <c r="AD16" s="94">
        <f>VLOOKUP(AC16,AA11:AC15,3,0)</f>
        <v>8</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5</v>
      </c>
      <c r="AD17" s="94">
        <f>VLOOKUP(AC17,AA11:AC15,3,0)</f>
        <v>0</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7</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5</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43">
        <f>I22+1</f>
        <v>45003</v>
      </c>
      <c r="L22" s="144"/>
      <c r="M22" s="145"/>
      <c r="N22" s="145"/>
      <c r="O22" s="145"/>
      <c r="P22" s="145"/>
      <c r="Q22" s="145"/>
      <c r="R22" s="146"/>
      <c r="S22" s="143">
        <f>K22+1</f>
        <v>45004</v>
      </c>
      <c r="T22" s="144"/>
      <c r="U22" s="145"/>
      <c r="V22" s="145"/>
      <c r="W22" s="145"/>
      <c r="X22" s="145"/>
      <c r="Y22" s="145"/>
      <c r="Z22" s="146"/>
      <c r="AB22" s="105" t="s">
        <v>31</v>
      </c>
      <c r="AC22" s="106" t="s">
        <v>37</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43">
        <f>I28+1</f>
        <v>45010</v>
      </c>
      <c r="L28" s="144"/>
      <c r="M28" s="145"/>
      <c r="N28" s="145"/>
      <c r="O28" s="145"/>
      <c r="P28" s="145"/>
      <c r="Q28" s="145"/>
      <c r="R28" s="146"/>
      <c r="S28" s="143">
        <f>K28+1</f>
        <v>45011</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43">
        <f>I34+1</f>
        <v>45017</v>
      </c>
      <c r="L34" s="144"/>
      <c r="M34" s="145"/>
      <c r="N34" s="145"/>
      <c r="O34" s="145"/>
      <c r="P34" s="145"/>
      <c r="Q34" s="145"/>
      <c r="R34" s="146"/>
      <c r="S34" s="143">
        <f>K34+1</f>
        <v>45018</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DATE(Настройка!D5,Настройка!D7+8,1)</f>
        <v>45017</v>
      </c>
      <c r="B1" s="147"/>
      <c r="C1" s="147"/>
      <c r="D1" s="147"/>
      <c r="E1" s="147"/>
      <c r="F1" s="147"/>
      <c r="G1" s="147"/>
      <c r="H1" s="147"/>
      <c r="I1" s="20"/>
      <c r="J1" s="20"/>
      <c r="K1" s="148">
        <f>DATE(YEAR(A1),MONTH(A1)-1,1)</f>
        <v>44986</v>
      </c>
      <c r="L1" s="148"/>
      <c r="M1" s="148"/>
      <c r="N1" s="148"/>
      <c r="O1" s="148"/>
      <c r="P1" s="148"/>
      <c r="Q1" s="148"/>
      <c r="S1" s="148">
        <f>DATE(YEAR(A1),MONTH(A1)+1,1)</f>
        <v>45047</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47"/>
      <c r="B4" s="147"/>
      <c r="C4" s="147"/>
      <c r="D4" s="147"/>
      <c r="E4" s="147"/>
      <c r="F4" s="147"/>
      <c r="G4" s="147"/>
      <c r="H4" s="147"/>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47"/>
      <c r="B5" s="147"/>
      <c r="C5" s="147"/>
      <c r="D5" s="147"/>
      <c r="E5" s="147"/>
      <c r="F5" s="147"/>
      <c r="G5" s="147"/>
      <c r="H5" s="147"/>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47"/>
      <c r="B6" s="147"/>
      <c r="C6" s="147"/>
      <c r="D6" s="147"/>
      <c r="E6" s="147"/>
      <c r="F6" s="147"/>
      <c r="G6" s="147"/>
      <c r="H6" s="147"/>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47"/>
      <c r="B7" s="147"/>
      <c r="C7" s="147"/>
      <c r="D7" s="147"/>
      <c r="E7" s="147"/>
      <c r="F7" s="147"/>
      <c r="G7" s="147"/>
      <c r="H7" s="147"/>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45012</v>
      </c>
      <c r="B9" s="150"/>
      <c r="C9" s="150">
        <f>C10</f>
        <v>45013</v>
      </c>
      <c r="D9" s="150"/>
      <c r="E9" s="150">
        <f>E10</f>
        <v>45014</v>
      </c>
      <c r="F9" s="150"/>
      <c r="G9" s="150">
        <f>G10</f>
        <v>45015</v>
      </c>
      <c r="H9" s="150"/>
      <c r="I9" s="150">
        <f>I10</f>
        <v>45016</v>
      </c>
      <c r="J9" s="150"/>
      <c r="K9" s="150">
        <f>K10</f>
        <v>45017</v>
      </c>
      <c r="L9" s="150"/>
      <c r="M9" s="150"/>
      <c r="N9" s="150"/>
      <c r="O9" s="150"/>
      <c r="P9" s="150"/>
      <c r="Q9" s="150"/>
      <c r="R9" s="150"/>
      <c r="S9" s="150">
        <f>S10</f>
        <v>45018</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43">
        <f>I10+1</f>
        <v>45017</v>
      </c>
      <c r="L10" s="144"/>
      <c r="M10" s="145"/>
      <c r="N10" s="145"/>
      <c r="O10" s="145"/>
      <c r="P10" s="145"/>
      <c r="Q10" s="145"/>
      <c r="R10" s="146"/>
      <c r="S10" s="143">
        <f>K10+1</f>
        <v>45018</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0</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5</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4</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43">
        <f>I16+1</f>
        <v>45024</v>
      </c>
      <c r="L16" s="144"/>
      <c r="M16" s="145"/>
      <c r="N16" s="145"/>
      <c r="O16" s="145"/>
      <c r="P16" s="145"/>
      <c r="Q16" s="145"/>
      <c r="R16" s="146"/>
      <c r="S16" s="143">
        <f>K16+1</f>
        <v>45025</v>
      </c>
      <c r="T16" s="144"/>
      <c r="U16" s="145"/>
      <c r="V16" s="145"/>
      <c r="W16" s="145"/>
      <c r="X16" s="145"/>
      <c r="Y16" s="145"/>
      <c r="Z16" s="146"/>
      <c r="AA16" s="90"/>
      <c r="AB16" s="84" t="s">
        <v>20</v>
      </c>
      <c r="AC16" s="85">
        <f>VLOOKUP(MAX(AC11:AC15),AC11:AD15,2,0)</f>
        <v>5</v>
      </c>
      <c r="AD16" s="94">
        <f>VLOOKUP(AC16,AA11:AC15,3,0)</f>
        <v>6</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0</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6</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12</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43">
        <f>I22+1</f>
        <v>45031</v>
      </c>
      <c r="L22" s="144"/>
      <c r="M22" s="145"/>
      <c r="N22" s="145"/>
      <c r="O22" s="145"/>
      <c r="P22" s="145"/>
      <c r="Q22" s="145"/>
      <c r="R22" s="146"/>
      <c r="S22" s="143">
        <f>K22+1</f>
        <v>45032</v>
      </c>
      <c r="T22" s="144"/>
      <c r="U22" s="145"/>
      <c r="V22" s="145"/>
      <c r="W22" s="145"/>
      <c r="X22" s="145"/>
      <c r="Y22" s="145"/>
      <c r="Z22" s="146"/>
      <c r="AB22" s="105" t="s">
        <v>31</v>
      </c>
      <c r="AC22" s="106" t="s">
        <v>38</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43">
        <f>I28+1</f>
        <v>45038</v>
      </c>
      <c r="L28" s="144"/>
      <c r="M28" s="145"/>
      <c r="N28" s="145"/>
      <c r="O28" s="145"/>
      <c r="P28" s="145"/>
      <c r="Q28" s="145"/>
      <c r="R28" s="146"/>
      <c r="S28" s="143">
        <f>K28+1</f>
        <v>45039</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43">
        <f>I34+1</f>
        <v>45045</v>
      </c>
      <c r="L34" s="144"/>
      <c r="M34" s="145"/>
      <c r="N34" s="145"/>
      <c r="O34" s="145"/>
      <c r="P34" s="145"/>
      <c r="Q34" s="145"/>
      <c r="R34" s="146"/>
      <c r="S34" s="143">
        <f>K34+1</f>
        <v>45046</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DATE(Настройка!D5,Настройка!D7+9,1)</f>
        <v>45047</v>
      </c>
      <c r="B1" s="147"/>
      <c r="C1" s="147"/>
      <c r="D1" s="147"/>
      <c r="E1" s="147"/>
      <c r="F1" s="147"/>
      <c r="G1" s="147"/>
      <c r="H1" s="147"/>
      <c r="I1" s="20"/>
      <c r="J1" s="20"/>
      <c r="K1" s="148">
        <f>DATE(YEAR(A1),MONTH(A1)-1,1)</f>
        <v>45017</v>
      </c>
      <c r="L1" s="148"/>
      <c r="M1" s="148"/>
      <c r="N1" s="148"/>
      <c r="O1" s="148"/>
      <c r="P1" s="148"/>
      <c r="Q1" s="148"/>
      <c r="S1" s="148">
        <f>DATE(YEAR(A1),MONTH(A1)+1,1)</f>
        <v>45078</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47"/>
      <c r="B4" s="147"/>
      <c r="C4" s="147"/>
      <c r="D4" s="147"/>
      <c r="E4" s="147"/>
      <c r="F4" s="147"/>
      <c r="G4" s="147"/>
      <c r="H4" s="147"/>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47"/>
      <c r="B5" s="147"/>
      <c r="C5" s="147"/>
      <c r="D5" s="147"/>
      <c r="E5" s="147"/>
      <c r="F5" s="147"/>
      <c r="G5" s="147"/>
      <c r="H5" s="147"/>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47"/>
      <c r="B6" s="147"/>
      <c r="C6" s="147"/>
      <c r="D6" s="147"/>
      <c r="E6" s="147"/>
      <c r="F6" s="147"/>
      <c r="G6" s="147"/>
      <c r="H6" s="147"/>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47"/>
      <c r="B7" s="147"/>
      <c r="C7" s="147"/>
      <c r="D7" s="147"/>
      <c r="E7" s="147"/>
      <c r="F7" s="147"/>
      <c r="G7" s="147"/>
      <c r="H7" s="147"/>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45047</v>
      </c>
      <c r="B9" s="150"/>
      <c r="C9" s="150">
        <f>C10</f>
        <v>45048</v>
      </c>
      <c r="D9" s="150"/>
      <c r="E9" s="150">
        <f>E10</f>
        <v>45049</v>
      </c>
      <c r="F9" s="150"/>
      <c r="G9" s="150">
        <f>G10</f>
        <v>45050</v>
      </c>
      <c r="H9" s="150"/>
      <c r="I9" s="150">
        <f>I10</f>
        <v>45051</v>
      </c>
      <c r="J9" s="150"/>
      <c r="K9" s="150">
        <f>K10</f>
        <v>45052</v>
      </c>
      <c r="L9" s="150"/>
      <c r="M9" s="150"/>
      <c r="N9" s="150"/>
      <c r="O9" s="150"/>
      <c r="P9" s="150"/>
      <c r="Q9" s="150"/>
      <c r="R9" s="150"/>
      <c r="S9" s="150">
        <f>S10</f>
        <v>45053</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43">
        <f>I10+1</f>
        <v>45052</v>
      </c>
      <c r="L10" s="144"/>
      <c r="M10" s="145"/>
      <c r="N10" s="145"/>
      <c r="O10" s="145"/>
      <c r="P10" s="145"/>
      <c r="Q10" s="145"/>
      <c r="R10" s="146"/>
      <c r="S10" s="143">
        <f>K10+1</f>
        <v>45053</v>
      </c>
      <c r="T10" s="144"/>
      <c r="U10" s="145"/>
      <c r="V10" s="145"/>
      <c r="W10" s="145"/>
      <c r="X10" s="145"/>
      <c r="Y10" s="145"/>
      <c r="Z10" s="146"/>
      <c r="AA10" s="90"/>
      <c r="AB10" s="84" t="s">
        <v>19</v>
      </c>
      <c r="AC10" s="85">
        <f>SUM(AC11:AC15)</f>
        <v>27</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6</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7</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5</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3</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43">
        <f>I16+1</f>
        <v>45059</v>
      </c>
      <c r="L16" s="144"/>
      <c r="M16" s="145"/>
      <c r="N16" s="145"/>
      <c r="O16" s="145"/>
      <c r="P16" s="145"/>
      <c r="Q16" s="145"/>
      <c r="R16" s="146"/>
      <c r="S16" s="143">
        <f>K16+1</f>
        <v>45060</v>
      </c>
      <c r="T16" s="144"/>
      <c r="U16" s="145"/>
      <c r="V16" s="145"/>
      <c r="W16" s="145"/>
      <c r="X16" s="145"/>
      <c r="Y16" s="145"/>
      <c r="Z16" s="146"/>
      <c r="AA16" s="90"/>
      <c r="AB16" s="84" t="s">
        <v>20</v>
      </c>
      <c r="AC16" s="85">
        <f>VLOOKUP(MAX(AC11:AC15),AC11:AD15,2,0)</f>
        <v>2</v>
      </c>
      <c r="AD16" s="94">
        <f>VLOOKUP(AC16,AA11:AC15,3,0)</f>
        <v>7</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4</v>
      </c>
      <c r="AD17" s="94">
        <f>VLOOKUP(AC17,AA11:AC15,3,0)</f>
        <v>3</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20</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2</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43">
        <f>I22+1</f>
        <v>45066</v>
      </c>
      <c r="L22" s="144"/>
      <c r="M22" s="145"/>
      <c r="N22" s="145"/>
      <c r="O22" s="145"/>
      <c r="P22" s="145"/>
      <c r="Q22" s="145"/>
      <c r="R22" s="146"/>
      <c r="S22" s="143">
        <f>K22+1</f>
        <v>45067</v>
      </c>
      <c r="T22" s="144"/>
      <c r="U22" s="145"/>
      <c r="V22" s="145"/>
      <c r="W22" s="145"/>
      <c r="X22" s="145"/>
      <c r="Y22" s="145"/>
      <c r="Z22" s="146"/>
      <c r="AB22" s="105" t="s">
        <v>31</v>
      </c>
      <c r="AC22" s="106" t="s">
        <v>39</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43">
        <f>I28+1</f>
        <v>45073</v>
      </c>
      <c r="L28" s="144"/>
      <c r="M28" s="145"/>
      <c r="N28" s="145"/>
      <c r="O28" s="145"/>
      <c r="P28" s="145"/>
      <c r="Q28" s="145"/>
      <c r="R28" s="146"/>
      <c r="S28" s="143">
        <f>K28+1</f>
        <v>45074</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43">
        <f>I34+1</f>
        <v>45080</v>
      </c>
      <c r="L34" s="144"/>
      <c r="M34" s="145"/>
      <c r="N34" s="145"/>
      <c r="O34" s="145"/>
      <c r="P34" s="145"/>
      <c r="Q34" s="145"/>
      <c r="R34" s="146"/>
      <c r="S34" s="143">
        <f>K34+1</f>
        <v>45081</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DATE(Настройка!D5,Настройка!D7+10,1)</f>
        <v>45078</v>
      </c>
      <c r="B1" s="147"/>
      <c r="C1" s="147"/>
      <c r="D1" s="147"/>
      <c r="E1" s="147"/>
      <c r="F1" s="147"/>
      <c r="G1" s="147"/>
      <c r="H1" s="147"/>
      <c r="I1" s="20"/>
      <c r="J1" s="20"/>
      <c r="K1" s="148">
        <f>DATE(YEAR(A1),MONTH(A1)-1,1)</f>
        <v>45047</v>
      </c>
      <c r="L1" s="148"/>
      <c r="M1" s="148"/>
      <c r="N1" s="148"/>
      <c r="O1" s="148"/>
      <c r="P1" s="148"/>
      <c r="Q1" s="148"/>
      <c r="S1" s="148">
        <f>DATE(YEAR(A1),MONTH(A1)+1,1)</f>
        <v>45108</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47"/>
      <c r="B4" s="147"/>
      <c r="C4" s="147"/>
      <c r="D4" s="147"/>
      <c r="E4" s="147"/>
      <c r="F4" s="147"/>
      <c r="G4" s="147"/>
      <c r="H4" s="147"/>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47"/>
      <c r="B5" s="147"/>
      <c r="C5" s="147"/>
      <c r="D5" s="147"/>
      <c r="E5" s="147"/>
      <c r="F5" s="147"/>
      <c r="G5" s="147"/>
      <c r="H5" s="147"/>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47"/>
      <c r="B6" s="147"/>
      <c r="C6" s="147"/>
      <c r="D6" s="147"/>
      <c r="E6" s="147"/>
      <c r="F6" s="147"/>
      <c r="G6" s="147"/>
      <c r="H6" s="147"/>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47"/>
      <c r="B7" s="147"/>
      <c r="C7" s="147"/>
      <c r="D7" s="147"/>
      <c r="E7" s="147"/>
      <c r="F7" s="147"/>
      <c r="G7" s="147"/>
      <c r="H7" s="147"/>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45075</v>
      </c>
      <c r="B9" s="150"/>
      <c r="C9" s="150">
        <f>C10</f>
        <v>45076</v>
      </c>
      <c r="D9" s="150"/>
      <c r="E9" s="150">
        <f>E10</f>
        <v>45077</v>
      </c>
      <c r="F9" s="150"/>
      <c r="G9" s="150">
        <f>G10</f>
        <v>45078</v>
      </c>
      <c r="H9" s="150"/>
      <c r="I9" s="150">
        <f>I10</f>
        <v>45079</v>
      </c>
      <c r="J9" s="150"/>
      <c r="K9" s="150">
        <f>K10</f>
        <v>45080</v>
      </c>
      <c r="L9" s="150"/>
      <c r="M9" s="150"/>
      <c r="N9" s="150"/>
      <c r="O9" s="150"/>
      <c r="P9" s="150"/>
      <c r="Q9" s="150"/>
      <c r="R9" s="150"/>
      <c r="S9" s="150">
        <f>S10</f>
        <v>45081</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43">
        <f>I10+1</f>
        <v>45080</v>
      </c>
      <c r="L10" s="144"/>
      <c r="M10" s="145"/>
      <c r="N10" s="145"/>
      <c r="O10" s="145"/>
      <c r="P10" s="145"/>
      <c r="Q10" s="145"/>
      <c r="R10" s="146"/>
      <c r="S10" s="143">
        <f>K10+1</f>
        <v>45081</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6</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2</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4</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43">
        <f>I16+1</f>
        <v>45087</v>
      </c>
      <c r="L16" s="144"/>
      <c r="M16" s="145"/>
      <c r="N16" s="145"/>
      <c r="O16" s="145"/>
      <c r="P16" s="145"/>
      <c r="Q16" s="145"/>
      <c r="R16" s="146"/>
      <c r="S16" s="143">
        <f>K16+1</f>
        <v>45088</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2</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4</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1</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43">
        <f>I22+1</f>
        <v>45094</v>
      </c>
      <c r="L22" s="144"/>
      <c r="M22" s="145"/>
      <c r="N22" s="145"/>
      <c r="O22" s="145"/>
      <c r="P22" s="145"/>
      <c r="Q22" s="145"/>
      <c r="R22" s="146"/>
      <c r="S22" s="143">
        <f>K22+1</f>
        <v>45095</v>
      </c>
      <c r="T22" s="144"/>
      <c r="U22" s="145"/>
      <c r="V22" s="145"/>
      <c r="W22" s="145"/>
      <c r="X22" s="145"/>
      <c r="Y22" s="145"/>
      <c r="Z22" s="146"/>
      <c r="AB22" s="105" t="s">
        <v>31</v>
      </c>
      <c r="AC22" s="106" t="s">
        <v>40</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43">
        <f>I28+1</f>
        <v>45101</v>
      </c>
      <c r="L28" s="144"/>
      <c r="M28" s="145"/>
      <c r="N28" s="145"/>
      <c r="O28" s="145"/>
      <c r="P28" s="145"/>
      <c r="Q28" s="145"/>
      <c r="R28" s="146"/>
      <c r="S28" s="143">
        <f>K28+1</f>
        <v>45102</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43">
        <f>I34+1</f>
        <v>45108</v>
      </c>
      <c r="L34" s="144"/>
      <c r="M34" s="145"/>
      <c r="N34" s="145"/>
      <c r="O34" s="145"/>
      <c r="P34" s="145"/>
      <c r="Q34" s="145"/>
      <c r="R34" s="146"/>
      <c r="S34" s="143">
        <f>K34+1</f>
        <v>45109</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DATE(Настройка!D5,Настройка!D7+11,1)</f>
        <v>45108</v>
      </c>
      <c r="B1" s="147"/>
      <c r="C1" s="147"/>
      <c r="D1" s="147"/>
      <c r="E1" s="147"/>
      <c r="F1" s="147"/>
      <c r="G1" s="147"/>
      <c r="H1" s="147"/>
      <c r="I1" s="20"/>
      <c r="J1" s="20"/>
      <c r="K1" s="148">
        <f>DATE(YEAR(A1),MONTH(A1)-1,1)</f>
        <v>45078</v>
      </c>
      <c r="L1" s="148"/>
      <c r="M1" s="148"/>
      <c r="N1" s="148"/>
      <c r="O1" s="148"/>
      <c r="P1" s="148"/>
      <c r="Q1" s="148"/>
      <c r="S1" s="148">
        <f>DATE(YEAR(A1),MONTH(A1)+1,1)</f>
        <v>45139</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47"/>
      <c r="B4" s="147"/>
      <c r="C4" s="147"/>
      <c r="D4" s="147"/>
      <c r="E4" s="147"/>
      <c r="F4" s="147"/>
      <c r="G4" s="147"/>
      <c r="H4" s="147"/>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47"/>
      <c r="B5" s="147"/>
      <c r="C5" s="147"/>
      <c r="D5" s="147"/>
      <c r="E5" s="147"/>
      <c r="F5" s="147"/>
      <c r="G5" s="147"/>
      <c r="H5" s="147"/>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47"/>
      <c r="B6" s="147"/>
      <c r="C6" s="147"/>
      <c r="D6" s="147"/>
      <c r="E6" s="147"/>
      <c r="F6" s="147"/>
      <c r="G6" s="147"/>
      <c r="H6" s="147"/>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47"/>
      <c r="B7" s="147"/>
      <c r="C7" s="147"/>
      <c r="D7" s="147"/>
      <c r="E7" s="147"/>
      <c r="F7" s="147"/>
      <c r="G7" s="147"/>
      <c r="H7" s="147"/>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45103</v>
      </c>
      <c r="B9" s="150"/>
      <c r="C9" s="150">
        <f>C10</f>
        <v>45104</v>
      </c>
      <c r="D9" s="150"/>
      <c r="E9" s="150">
        <f>E10</f>
        <v>45105</v>
      </c>
      <c r="F9" s="150"/>
      <c r="G9" s="150">
        <f>G10</f>
        <v>45106</v>
      </c>
      <c r="H9" s="150"/>
      <c r="I9" s="150">
        <f>I10</f>
        <v>45107</v>
      </c>
      <c r="J9" s="150"/>
      <c r="K9" s="150">
        <f>K10</f>
        <v>45108</v>
      </c>
      <c r="L9" s="150"/>
      <c r="M9" s="150"/>
      <c r="N9" s="150"/>
      <c r="O9" s="150"/>
      <c r="P9" s="150"/>
      <c r="Q9" s="150"/>
      <c r="R9" s="150"/>
      <c r="S9" s="150">
        <f>S10</f>
        <v>45109</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43">
        <f>I10+1</f>
        <v>45108</v>
      </c>
      <c r="L10" s="144"/>
      <c r="M10" s="145"/>
      <c r="N10" s="145"/>
      <c r="O10" s="145"/>
      <c r="P10" s="145"/>
      <c r="Q10" s="145"/>
      <c r="R10" s="146"/>
      <c r="S10" s="143">
        <f>K10+1</f>
        <v>45109</v>
      </c>
      <c r="T10" s="144"/>
      <c r="U10" s="145"/>
      <c r="V10" s="145"/>
      <c r="W10" s="145"/>
      <c r="X10" s="145"/>
      <c r="Y10" s="145"/>
      <c r="Z10" s="146"/>
      <c r="AA10" s="90"/>
      <c r="AB10" s="84" t="s">
        <v>19</v>
      </c>
      <c r="AC10" s="85">
        <f>SUM(AC11:AC15)</f>
        <v>24</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2</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5</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6</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7</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43">
        <f>I16+1</f>
        <v>45115</v>
      </c>
      <c r="L16" s="144"/>
      <c r="M16" s="145"/>
      <c r="N16" s="145"/>
      <c r="O16" s="145"/>
      <c r="P16" s="145"/>
      <c r="Q16" s="145"/>
      <c r="R16" s="146"/>
      <c r="S16" s="143">
        <f>K16+1</f>
        <v>45116</v>
      </c>
      <c r="T16" s="144"/>
      <c r="U16" s="145"/>
      <c r="V16" s="145"/>
      <c r="W16" s="145"/>
      <c r="X16" s="145"/>
      <c r="Y16" s="145"/>
      <c r="Z16" s="146"/>
      <c r="AA16" s="90"/>
      <c r="AB16" s="84" t="s">
        <v>20</v>
      </c>
      <c r="AC16" s="85">
        <f>VLOOKUP(MAX(AC11:AC15),AC11:AD15,2,0)</f>
        <v>4</v>
      </c>
      <c r="AD16" s="94">
        <f>VLOOKUP(AC16,AA11:AC15,3,0)</f>
        <v>7</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7</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22</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1</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43">
        <f>I22+1</f>
        <v>45122</v>
      </c>
      <c r="L22" s="144"/>
      <c r="M22" s="145"/>
      <c r="N22" s="145"/>
      <c r="O22" s="145"/>
      <c r="P22" s="145"/>
      <c r="Q22" s="145"/>
      <c r="R22" s="146"/>
      <c r="S22" s="143">
        <f>K22+1</f>
        <v>45123</v>
      </c>
      <c r="T22" s="144"/>
      <c r="U22" s="145"/>
      <c r="V22" s="145"/>
      <c r="W22" s="145"/>
      <c r="X22" s="145"/>
      <c r="Y22" s="145"/>
      <c r="Z22" s="146"/>
      <c r="AB22" s="105" t="s">
        <v>31</v>
      </c>
      <c r="AC22" s="106" t="s">
        <v>41</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43">
        <f>I28+1</f>
        <v>45129</v>
      </c>
      <c r="L28" s="144"/>
      <c r="M28" s="145"/>
      <c r="N28" s="145"/>
      <c r="O28" s="145"/>
      <c r="P28" s="145"/>
      <c r="Q28" s="145"/>
      <c r="R28" s="146"/>
      <c r="S28" s="143">
        <f>K28+1</f>
        <v>45130</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43">
        <f>I34+1</f>
        <v>45136</v>
      </c>
      <c r="L34" s="144"/>
      <c r="M34" s="145"/>
      <c r="N34" s="145"/>
      <c r="O34" s="145"/>
      <c r="P34" s="145"/>
      <c r="Q34" s="145"/>
      <c r="R34" s="146"/>
      <c r="S34" s="143">
        <f>K34+1</f>
        <v>45137</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DATE(Настройка!D5,Настройка!D7+12,1)</f>
        <v>45139</v>
      </c>
      <c r="B1" s="147"/>
      <c r="C1" s="147"/>
      <c r="D1" s="147"/>
      <c r="E1" s="147"/>
      <c r="F1" s="147"/>
      <c r="G1" s="147"/>
      <c r="H1" s="147"/>
      <c r="I1" s="20"/>
      <c r="J1" s="20"/>
      <c r="K1" s="148">
        <f>DATE(YEAR(A1),MONTH(A1)-1,1)</f>
        <v>45108</v>
      </c>
      <c r="L1" s="148"/>
      <c r="M1" s="148"/>
      <c r="N1" s="148"/>
      <c r="O1" s="148"/>
      <c r="P1" s="148"/>
      <c r="Q1" s="148"/>
      <c r="S1" s="148">
        <f>DATE(YEAR(A1),MONTH(A1)+1,1)</f>
        <v>45170</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47"/>
      <c r="B4" s="147"/>
      <c r="C4" s="147"/>
      <c r="D4" s="147"/>
      <c r="E4" s="147"/>
      <c r="F4" s="147"/>
      <c r="G4" s="147"/>
      <c r="H4" s="147"/>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47"/>
      <c r="B5" s="147"/>
      <c r="C5" s="147"/>
      <c r="D5" s="147"/>
      <c r="E5" s="147"/>
      <c r="F5" s="147"/>
      <c r="G5" s="147"/>
      <c r="H5" s="147"/>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47"/>
      <c r="B6" s="147"/>
      <c r="C6" s="147"/>
      <c r="D6" s="147"/>
      <c r="E6" s="147"/>
      <c r="F6" s="147"/>
      <c r="G6" s="147"/>
      <c r="H6" s="147"/>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47"/>
      <c r="B7" s="147"/>
      <c r="C7" s="147"/>
      <c r="D7" s="147"/>
      <c r="E7" s="147"/>
      <c r="F7" s="147"/>
      <c r="G7" s="147"/>
      <c r="H7" s="147"/>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45138</v>
      </c>
      <c r="B9" s="150"/>
      <c r="C9" s="150">
        <f>C10</f>
        <v>45139</v>
      </c>
      <c r="D9" s="150"/>
      <c r="E9" s="150">
        <f>E10</f>
        <v>45140</v>
      </c>
      <c r="F9" s="150"/>
      <c r="G9" s="150">
        <f>G10</f>
        <v>45141</v>
      </c>
      <c r="H9" s="150"/>
      <c r="I9" s="150">
        <f>I10</f>
        <v>45142</v>
      </c>
      <c r="J9" s="150"/>
      <c r="K9" s="150">
        <f>K10</f>
        <v>45143</v>
      </c>
      <c r="L9" s="150"/>
      <c r="M9" s="150"/>
      <c r="N9" s="150"/>
      <c r="O9" s="150"/>
      <c r="P9" s="150"/>
      <c r="Q9" s="150"/>
      <c r="R9" s="150"/>
      <c r="S9" s="150">
        <f>S10</f>
        <v>45144</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43">
        <f>I10+1</f>
        <v>45143</v>
      </c>
      <c r="L10" s="144"/>
      <c r="M10" s="145"/>
      <c r="N10" s="145"/>
      <c r="O10" s="145"/>
      <c r="P10" s="145"/>
      <c r="Q10" s="145"/>
      <c r="R10" s="146"/>
      <c r="S10" s="143">
        <f>K10+1</f>
        <v>45144</v>
      </c>
      <c r="T10" s="144"/>
      <c r="U10" s="145"/>
      <c r="V10" s="145"/>
      <c r="W10" s="145"/>
      <c r="X10" s="145"/>
      <c r="Y10" s="145"/>
      <c r="Z10" s="146"/>
      <c r="AA10" s="90"/>
      <c r="AB10" s="84" t="s">
        <v>19</v>
      </c>
      <c r="AC10" s="85">
        <f>SUM(AC11:AC15)</f>
        <v>32</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6</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4</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9</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7</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43">
        <f>I16+1</f>
        <v>45150</v>
      </c>
      <c r="L16" s="144"/>
      <c r="M16" s="145"/>
      <c r="N16" s="145"/>
      <c r="O16" s="145"/>
      <c r="P16" s="145"/>
      <c r="Q16" s="145"/>
      <c r="R16" s="146"/>
      <c r="S16" s="143">
        <f>K16+1</f>
        <v>45151</v>
      </c>
      <c r="T16" s="144"/>
      <c r="U16" s="145"/>
      <c r="V16" s="145"/>
      <c r="W16" s="145"/>
      <c r="X16" s="145"/>
      <c r="Y16" s="145"/>
      <c r="Z16" s="146"/>
      <c r="AA16" s="90"/>
      <c r="AB16" s="84" t="s">
        <v>20</v>
      </c>
      <c r="AC16" s="85">
        <f>VLOOKUP(MAX(AC11:AC15),AC11:AD15,2,0)</f>
        <v>3</v>
      </c>
      <c r="AD16" s="94">
        <f>VLOOKUP(AC16,AA11:AC15,3,0)</f>
        <v>9</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2</v>
      </c>
      <c r="AD17" s="94">
        <f>VLOOKUP(AC17,AA11:AC15,3,0)</f>
        <v>4</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8</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16</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8</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43">
        <f>I22+1</f>
        <v>45157</v>
      </c>
      <c r="L22" s="144"/>
      <c r="M22" s="145"/>
      <c r="N22" s="145"/>
      <c r="O22" s="145"/>
      <c r="P22" s="145"/>
      <c r="Q22" s="145"/>
      <c r="R22" s="146"/>
      <c r="S22" s="143">
        <f>K22+1</f>
        <v>45158</v>
      </c>
      <c r="T22" s="144"/>
      <c r="U22" s="145"/>
      <c r="V22" s="145"/>
      <c r="W22" s="145"/>
      <c r="X22" s="145"/>
      <c r="Y22" s="145"/>
      <c r="Z22" s="146"/>
      <c r="AB22" s="105" t="s">
        <v>31</v>
      </c>
      <c r="AC22" s="106" t="s">
        <v>42</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43">
        <f>I28+1</f>
        <v>45164</v>
      </c>
      <c r="L28" s="144"/>
      <c r="M28" s="145"/>
      <c r="N28" s="145"/>
      <c r="O28" s="145"/>
      <c r="P28" s="145"/>
      <c r="Q28" s="145"/>
      <c r="R28" s="146"/>
      <c r="S28" s="143">
        <f>K28+1</f>
        <v>45165</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43">
        <f>I34+1</f>
        <v>45171</v>
      </c>
      <c r="L34" s="144"/>
      <c r="M34" s="145"/>
      <c r="N34" s="145"/>
      <c r="O34" s="145"/>
      <c r="P34" s="145"/>
      <c r="Q34" s="145"/>
      <c r="R34" s="146"/>
      <c r="S34" s="143">
        <f>K34+1</f>
        <v>45172</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DATE(Настройка!D5,Настройка!D7+13,1)</f>
        <v>45170</v>
      </c>
      <c r="B1" s="147"/>
      <c r="C1" s="147"/>
      <c r="D1" s="147"/>
      <c r="E1" s="147"/>
      <c r="F1" s="147"/>
      <c r="G1" s="147"/>
      <c r="H1" s="147"/>
      <c r="I1" s="20"/>
      <c r="J1" s="20"/>
      <c r="K1" s="148">
        <f>DATE(YEAR(A1),MONTH(A1)-1,1)</f>
        <v>45139</v>
      </c>
      <c r="L1" s="148"/>
      <c r="M1" s="148"/>
      <c r="N1" s="148"/>
      <c r="O1" s="148"/>
      <c r="P1" s="148"/>
      <c r="Q1" s="148"/>
      <c r="S1" s="148">
        <f>DATE(YEAR(A1),MONTH(A1)+1,1)</f>
        <v>45200</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47"/>
      <c r="B4" s="147"/>
      <c r="C4" s="147"/>
      <c r="D4" s="147"/>
      <c r="E4" s="147"/>
      <c r="F4" s="147"/>
      <c r="G4" s="147"/>
      <c r="H4" s="147"/>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47"/>
      <c r="B5" s="147"/>
      <c r="C5" s="147"/>
      <c r="D5" s="147"/>
      <c r="E5" s="147"/>
      <c r="F5" s="147"/>
      <c r="G5" s="147"/>
      <c r="H5" s="147"/>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47"/>
      <c r="B6" s="147"/>
      <c r="C6" s="147"/>
      <c r="D6" s="147"/>
      <c r="E6" s="147"/>
      <c r="F6" s="147"/>
      <c r="G6" s="147"/>
      <c r="H6" s="147"/>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47"/>
      <c r="B7" s="147"/>
      <c r="C7" s="147"/>
      <c r="D7" s="147"/>
      <c r="E7" s="147"/>
      <c r="F7" s="147"/>
      <c r="G7" s="147"/>
      <c r="H7" s="147"/>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49">
        <f>A10</f>
        <v>45166</v>
      </c>
      <c r="B9" s="150"/>
      <c r="C9" s="150">
        <f>C10</f>
        <v>45167</v>
      </c>
      <c r="D9" s="150"/>
      <c r="E9" s="150">
        <f>E10</f>
        <v>45168</v>
      </c>
      <c r="F9" s="150"/>
      <c r="G9" s="150">
        <f>G10</f>
        <v>45169</v>
      </c>
      <c r="H9" s="150"/>
      <c r="I9" s="150">
        <f>I10</f>
        <v>45170</v>
      </c>
      <c r="J9" s="150"/>
      <c r="K9" s="150">
        <f>K10</f>
        <v>45171</v>
      </c>
      <c r="L9" s="150"/>
      <c r="M9" s="150"/>
      <c r="N9" s="150"/>
      <c r="O9" s="150"/>
      <c r="P9" s="150"/>
      <c r="Q9" s="150"/>
      <c r="R9" s="150"/>
      <c r="S9" s="150">
        <f>S10</f>
        <v>45172</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43">
        <f>I10+1</f>
        <v>45171</v>
      </c>
      <c r="L10" s="144"/>
      <c r="M10" s="145"/>
      <c r="N10" s="145"/>
      <c r="O10" s="145"/>
      <c r="P10" s="145"/>
      <c r="Q10" s="145"/>
      <c r="R10" s="146"/>
      <c r="S10" s="143">
        <f>K10+1</f>
        <v>45172</v>
      </c>
      <c r="T10" s="144"/>
      <c r="U10" s="145"/>
      <c r="V10" s="145"/>
      <c r="W10" s="145"/>
      <c r="X10" s="145"/>
      <c r="Y10" s="145"/>
      <c r="Z10" s="146"/>
      <c r="AA10" s="90"/>
      <c r="AB10" s="84" t="s">
        <v>19</v>
      </c>
      <c r="AC10" s="85">
        <f>SUM(AC11:AC15)</f>
        <v>16</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5</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3</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3</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3</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43">
        <f>I16+1</f>
        <v>45178</v>
      </c>
      <c r="L16" s="144"/>
      <c r="M16" s="145"/>
      <c r="N16" s="145"/>
      <c r="O16" s="145"/>
      <c r="P16" s="145"/>
      <c r="Q16" s="145"/>
      <c r="R16" s="146"/>
      <c r="S16" s="143">
        <f>K16+1</f>
        <v>45179</v>
      </c>
      <c r="T16" s="144"/>
      <c r="U16" s="145"/>
      <c r="V16" s="145"/>
      <c r="W16" s="145"/>
      <c r="X16" s="145"/>
      <c r="Y16" s="145"/>
      <c r="Z16" s="146"/>
      <c r="AA16" s="90"/>
      <c r="AB16" s="84" t="s">
        <v>20</v>
      </c>
      <c r="AC16" s="85">
        <f>VLOOKUP(MAX(AC11:AC15),AC11:AD15,2,0)</f>
        <v>1</v>
      </c>
      <c r="AD16" s="94">
        <f>VLOOKUP(AC16,AA11:AC15,3,0)</f>
        <v>5</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43">
        <f>I22+1</f>
        <v>45185</v>
      </c>
      <c r="L22" s="144"/>
      <c r="M22" s="145"/>
      <c r="N22" s="145"/>
      <c r="O22" s="145"/>
      <c r="P22" s="145"/>
      <c r="Q22" s="145"/>
      <c r="R22" s="146"/>
      <c r="S22" s="143">
        <f>K22+1</f>
        <v>45186</v>
      </c>
      <c r="T22" s="144"/>
      <c r="U22" s="145"/>
      <c r="V22" s="145"/>
      <c r="W22" s="145"/>
      <c r="X22" s="145"/>
      <c r="Y22" s="145"/>
      <c r="Z22" s="146"/>
      <c r="AB22" s="105" t="s">
        <v>31</v>
      </c>
      <c r="AC22" s="106" t="s">
        <v>43</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43">
        <f>I28+1</f>
        <v>45192</v>
      </c>
      <c r="L28" s="144"/>
      <c r="M28" s="145"/>
      <c r="N28" s="145"/>
      <c r="O28" s="145"/>
      <c r="P28" s="145"/>
      <c r="Q28" s="145"/>
      <c r="R28" s="146"/>
      <c r="S28" s="179">
        <f>K28+1</f>
        <v>45193</v>
      </c>
      <c r="T28" s="180"/>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43">
        <f>I34+1</f>
        <v>45199</v>
      </c>
      <c r="L34" s="144"/>
      <c r="M34" s="145"/>
      <c r="N34" s="145"/>
      <c r="O34" s="145"/>
      <c r="P34" s="145"/>
      <c r="Q34" s="145"/>
      <c r="R34" s="146"/>
      <c r="S34" s="143">
        <f>K34+1</f>
        <v>45200</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DATE(Настройка!D5,Настройка!D7+14,1)</f>
        <v>45200</v>
      </c>
      <c r="B1" s="147"/>
      <c r="C1" s="147"/>
      <c r="D1" s="147"/>
      <c r="E1" s="147"/>
      <c r="F1" s="147"/>
      <c r="G1" s="147"/>
      <c r="H1" s="147"/>
      <c r="I1" s="20"/>
      <c r="J1" s="20"/>
      <c r="K1" s="148">
        <f>DATE(YEAR(A1),MONTH(A1)-1,1)</f>
        <v>45170</v>
      </c>
      <c r="L1" s="148"/>
      <c r="M1" s="148"/>
      <c r="N1" s="148"/>
      <c r="O1" s="148"/>
      <c r="P1" s="148"/>
      <c r="Q1" s="148"/>
      <c r="S1" s="148">
        <f>DATE(YEAR(A1),MONTH(A1)+1,1)</f>
        <v>45231</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47"/>
      <c r="B4" s="147"/>
      <c r="C4" s="147"/>
      <c r="D4" s="147"/>
      <c r="E4" s="147"/>
      <c r="F4" s="147"/>
      <c r="G4" s="147"/>
      <c r="H4" s="147"/>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47"/>
      <c r="B5" s="147"/>
      <c r="C5" s="147"/>
      <c r="D5" s="147"/>
      <c r="E5" s="147"/>
      <c r="F5" s="147"/>
      <c r="G5" s="147"/>
      <c r="H5" s="147"/>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47"/>
      <c r="B6" s="147"/>
      <c r="C6" s="147"/>
      <c r="D6" s="147"/>
      <c r="E6" s="147"/>
      <c r="F6" s="147"/>
      <c r="G6" s="147"/>
      <c r="H6" s="147"/>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47"/>
      <c r="B7" s="147"/>
      <c r="C7" s="147"/>
      <c r="D7" s="147"/>
      <c r="E7" s="147"/>
      <c r="F7" s="147"/>
      <c r="G7" s="147"/>
      <c r="H7" s="147"/>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45194</v>
      </c>
      <c r="B9" s="150"/>
      <c r="C9" s="150">
        <f>C10</f>
        <v>45195</v>
      </c>
      <c r="D9" s="150"/>
      <c r="E9" s="150">
        <f>E10</f>
        <v>45196</v>
      </c>
      <c r="F9" s="150"/>
      <c r="G9" s="150">
        <f>G10</f>
        <v>45197</v>
      </c>
      <c r="H9" s="150"/>
      <c r="I9" s="150">
        <f>I10</f>
        <v>45198</v>
      </c>
      <c r="J9" s="150"/>
      <c r="K9" s="150">
        <f>K10</f>
        <v>45199</v>
      </c>
      <c r="L9" s="150"/>
      <c r="M9" s="150"/>
      <c r="N9" s="150"/>
      <c r="O9" s="150"/>
      <c r="P9" s="150"/>
      <c r="Q9" s="150"/>
      <c r="R9" s="150"/>
      <c r="S9" s="150">
        <f>S10</f>
        <v>45200</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43">
        <f>I10+1</f>
        <v>45199</v>
      </c>
      <c r="L10" s="144"/>
      <c r="M10" s="145"/>
      <c r="N10" s="145"/>
      <c r="O10" s="145"/>
      <c r="P10" s="145"/>
      <c r="Q10" s="145"/>
      <c r="R10" s="146"/>
      <c r="S10" s="143">
        <f>K10+1</f>
        <v>45200</v>
      </c>
      <c r="T10" s="144"/>
      <c r="U10" s="145"/>
      <c r="V10" s="145"/>
      <c r="W10" s="145"/>
      <c r="X10" s="145"/>
      <c r="Y10" s="145"/>
      <c r="Z10" s="146"/>
      <c r="AA10" s="90"/>
      <c r="AB10" s="84" t="s">
        <v>19</v>
      </c>
      <c r="AC10" s="85">
        <f>SUM(AC11:AC15)</f>
        <v>14</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2</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2</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2</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4</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43">
        <f>I16+1</f>
        <v>45206</v>
      </c>
      <c r="L16" s="144"/>
      <c r="M16" s="145"/>
      <c r="N16" s="145"/>
      <c r="O16" s="145"/>
      <c r="P16" s="145"/>
      <c r="Q16" s="145"/>
      <c r="R16" s="146"/>
      <c r="S16" s="143">
        <f>K16+1</f>
        <v>45207</v>
      </c>
      <c r="T16" s="144"/>
      <c r="U16" s="145"/>
      <c r="V16" s="145"/>
      <c r="W16" s="145"/>
      <c r="X16" s="145"/>
      <c r="Y16" s="145"/>
      <c r="Z16" s="146"/>
      <c r="AA16" s="90"/>
      <c r="AB16" s="84" t="s">
        <v>20</v>
      </c>
      <c r="AC16" s="85">
        <f>VLOOKUP(MAX(AC11:AC15),AC11:AD15,2,0)</f>
        <v>4</v>
      </c>
      <c r="AD16" s="94">
        <f>VLOOKUP(AC16,AA11:AC15,3,0)</f>
        <v>4</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3</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43">
        <f>I22+1</f>
        <v>45213</v>
      </c>
      <c r="L22" s="144"/>
      <c r="M22" s="145"/>
      <c r="N22" s="145"/>
      <c r="O22" s="145"/>
      <c r="P22" s="145"/>
      <c r="Q22" s="145"/>
      <c r="R22" s="146"/>
      <c r="S22" s="143">
        <f>K22+1</f>
        <v>45214</v>
      </c>
      <c r="T22" s="144"/>
      <c r="U22" s="145"/>
      <c r="V22" s="145"/>
      <c r="W22" s="145"/>
      <c r="X22" s="145"/>
      <c r="Y22" s="145"/>
      <c r="Z22" s="146"/>
      <c r="AB22" s="105" t="s">
        <v>31</v>
      </c>
      <c r="AC22" s="106" t="s">
        <v>43</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43">
        <f>I28+1</f>
        <v>45220</v>
      </c>
      <c r="L28" s="144"/>
      <c r="M28" s="145"/>
      <c r="N28" s="145"/>
      <c r="O28" s="145"/>
      <c r="P28" s="145"/>
      <c r="Q28" s="145"/>
      <c r="R28" s="146"/>
      <c r="S28" s="143">
        <f>K28+1</f>
        <v>45221</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43">
        <f>I34+1</f>
        <v>45227</v>
      </c>
      <c r="L34" s="144"/>
      <c r="M34" s="145"/>
      <c r="N34" s="145"/>
      <c r="O34" s="145"/>
      <c r="P34" s="145"/>
      <c r="Q34" s="145"/>
      <c r="R34" s="146"/>
      <c r="S34" s="143">
        <f>K34+1</f>
        <v>45228</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47">
        <f>DATE(Настройка!D5,Настройка!D7+1,1)</f>
        <v>44805</v>
      </c>
      <c r="B1" s="147"/>
      <c r="C1" s="147"/>
      <c r="D1" s="147"/>
      <c r="E1" s="147"/>
      <c r="F1" s="147"/>
      <c r="G1" s="147"/>
      <c r="H1" s="147"/>
      <c r="I1" s="20"/>
      <c r="J1" s="20"/>
      <c r="K1" s="148">
        <f>DATE(YEAR(A1),MONTH(A1)-1,1)</f>
        <v>44774</v>
      </c>
      <c r="L1" s="148"/>
      <c r="M1" s="148"/>
      <c r="N1" s="148"/>
      <c r="O1" s="148"/>
      <c r="P1" s="148"/>
      <c r="Q1" s="148"/>
      <c r="S1" s="148">
        <f>DATE(YEAR(A1),MONTH(A1)+1,1)</f>
        <v>44835</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47"/>
      <c r="B4" s="147"/>
      <c r="C4" s="147"/>
      <c r="D4" s="147"/>
      <c r="E4" s="147"/>
      <c r="F4" s="147"/>
      <c r="G4" s="147"/>
      <c r="H4" s="147"/>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47"/>
      <c r="B5" s="147"/>
      <c r="C5" s="147"/>
      <c r="D5" s="147"/>
      <c r="E5" s="147"/>
      <c r="F5" s="147"/>
      <c r="G5" s="147"/>
      <c r="H5" s="147"/>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47"/>
      <c r="B6" s="147"/>
      <c r="C6" s="147"/>
      <c r="D6" s="147"/>
      <c r="E6" s="147"/>
      <c r="F6" s="147"/>
      <c r="G6" s="147"/>
      <c r="H6" s="147"/>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47"/>
      <c r="B7" s="147"/>
      <c r="C7" s="147"/>
      <c r="D7" s="147"/>
      <c r="E7" s="147"/>
      <c r="F7" s="147"/>
      <c r="G7" s="147"/>
      <c r="H7" s="147"/>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44802</v>
      </c>
      <c r="B9" s="150"/>
      <c r="C9" s="150">
        <f>C10</f>
        <v>44803</v>
      </c>
      <c r="D9" s="150"/>
      <c r="E9" s="150">
        <f>E10</f>
        <v>44804</v>
      </c>
      <c r="F9" s="150"/>
      <c r="G9" s="150">
        <f>G10</f>
        <v>44805</v>
      </c>
      <c r="H9" s="150"/>
      <c r="I9" s="150">
        <f>I10</f>
        <v>44806</v>
      </c>
      <c r="J9" s="150"/>
      <c r="K9" s="150">
        <f>K10</f>
        <v>44807</v>
      </c>
      <c r="L9" s="150"/>
      <c r="M9" s="150"/>
      <c r="N9" s="150"/>
      <c r="O9" s="150"/>
      <c r="P9" s="150"/>
      <c r="Q9" s="150"/>
      <c r="R9" s="150"/>
      <c r="S9" s="150">
        <f>S10</f>
        <v>44808</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3">
        <f>I10+1</f>
        <v>44807</v>
      </c>
      <c r="L10" s="144"/>
      <c r="M10" s="145"/>
      <c r="N10" s="145"/>
      <c r="O10" s="145"/>
      <c r="P10" s="145"/>
      <c r="Q10" s="145"/>
      <c r="R10" s="146"/>
      <c r="S10" s="143">
        <f>K10+1</f>
        <v>44808</v>
      </c>
      <c r="T10" s="144"/>
      <c r="U10" s="145"/>
      <c r="V10" s="145"/>
      <c r="W10" s="145"/>
      <c r="X10" s="145"/>
      <c r="Y10" s="145"/>
      <c r="Z10" s="146"/>
      <c r="AA10" s="90"/>
      <c r="AB10" s="84" t="s">
        <v>19</v>
      </c>
      <c r="AC10" s="85">
        <f>SUM(AC11:AC15)</f>
        <v>25</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7</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4</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3</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3">
        <f>I16+1</f>
        <v>44814</v>
      </c>
      <c r="L16" s="144"/>
      <c r="M16" s="145"/>
      <c r="N16" s="145"/>
      <c r="O16" s="145"/>
      <c r="P16" s="145"/>
      <c r="Q16" s="145"/>
      <c r="R16" s="146"/>
      <c r="S16" s="143">
        <f>K16+1</f>
        <v>44815</v>
      </c>
      <c r="T16" s="144"/>
      <c r="U16" s="145"/>
      <c r="V16" s="145"/>
      <c r="W16" s="145"/>
      <c r="X16" s="145"/>
      <c r="Y16" s="145"/>
      <c r="Z16" s="146"/>
      <c r="AA16" s="90"/>
      <c r="AB16" s="84" t="s">
        <v>20</v>
      </c>
      <c r="AC16" s="85">
        <f>VLOOKUP(MAX(AC11:AC15),AC11:AD15,2,0)</f>
        <v>1</v>
      </c>
      <c r="AD16" s="94">
        <f>VLOOKUP(AC16,AA11:AC15,3,0)</f>
        <v>7</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3</v>
      </c>
      <c r="AD17" s="94">
        <f>VLOOKUP(AC17,AA11:AC15,3,0)</f>
        <v>3</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11</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3">
        <f>I22+1</f>
        <v>44821</v>
      </c>
      <c r="L22" s="144"/>
      <c r="M22" s="145"/>
      <c r="N22" s="145"/>
      <c r="O22" s="145"/>
      <c r="P22" s="145"/>
      <c r="Q22" s="145"/>
      <c r="R22" s="146"/>
      <c r="S22" s="143">
        <f>K22+1</f>
        <v>44822</v>
      </c>
      <c r="T22" s="144"/>
      <c r="U22" s="145"/>
      <c r="V22" s="145"/>
      <c r="W22" s="145"/>
      <c r="X22" s="145"/>
      <c r="Y22" s="145"/>
      <c r="Z22" s="146"/>
      <c r="AA22" s="65"/>
      <c r="AB22" s="103" t="s">
        <v>31</v>
      </c>
      <c r="AC22" s="104" t="s">
        <v>32</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3">
        <f>I28+1</f>
        <v>44828</v>
      </c>
      <c r="L28" s="144"/>
      <c r="M28" s="145"/>
      <c r="N28" s="145"/>
      <c r="O28" s="145"/>
      <c r="P28" s="145"/>
      <c r="Q28" s="145"/>
      <c r="R28" s="146"/>
      <c r="S28" s="143">
        <f>K28+1</f>
        <v>44829</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3">
        <f>I34+1</f>
        <v>44835</v>
      </c>
      <c r="L34" s="144"/>
      <c r="M34" s="145"/>
      <c r="N34" s="145"/>
      <c r="O34" s="145"/>
      <c r="P34" s="145"/>
      <c r="Q34" s="145"/>
      <c r="R34" s="146"/>
      <c r="S34" s="143">
        <f>K34+1</f>
        <v>44836</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96" priority="3">
      <formula>MONTH(A10)&lt;&gt;MONTH($A$1)</formula>
    </cfRule>
    <cfRule type="expression" dxfId="95" priority="4">
      <formula>OR(WEEKDAY(A10,1)=1,WEEKDAY(A10,1)=7)</formula>
    </cfRule>
  </conditionalFormatting>
  <conditionalFormatting sqref="I10 I16 I22 I28 I34">
    <cfRule type="expression" dxfId="94" priority="1">
      <formula>MONTH(I10)&lt;&gt;MONTH($A$1)</formula>
    </cfRule>
    <cfRule type="expression" dxfId="93"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DATE(Настройка!D5,Настройка!D7+15,1)</f>
        <v>45231</v>
      </c>
      <c r="B1" s="147"/>
      <c r="C1" s="147"/>
      <c r="D1" s="147"/>
      <c r="E1" s="147"/>
      <c r="F1" s="147"/>
      <c r="G1" s="147"/>
      <c r="H1" s="147"/>
      <c r="I1" s="20"/>
      <c r="J1" s="20"/>
      <c r="K1" s="148">
        <f>DATE(YEAR(A1),MONTH(A1)-1,1)</f>
        <v>45200</v>
      </c>
      <c r="L1" s="148"/>
      <c r="M1" s="148"/>
      <c r="N1" s="148"/>
      <c r="O1" s="148"/>
      <c r="P1" s="148"/>
      <c r="Q1" s="148"/>
      <c r="S1" s="148">
        <f>DATE(YEAR(A1),MONTH(A1)+1,1)</f>
        <v>45261</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47"/>
      <c r="B4" s="147"/>
      <c r="C4" s="147"/>
      <c r="D4" s="147"/>
      <c r="E4" s="147"/>
      <c r="F4" s="147"/>
      <c r="G4" s="147"/>
      <c r="H4" s="147"/>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47"/>
      <c r="B5" s="147"/>
      <c r="C5" s="147"/>
      <c r="D5" s="147"/>
      <c r="E5" s="147"/>
      <c r="F5" s="147"/>
      <c r="G5" s="147"/>
      <c r="H5" s="147"/>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47"/>
      <c r="B6" s="147"/>
      <c r="C6" s="147"/>
      <c r="D6" s="147"/>
      <c r="E6" s="147"/>
      <c r="F6" s="147"/>
      <c r="G6" s="147"/>
      <c r="H6" s="147"/>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47"/>
      <c r="B7" s="147"/>
      <c r="C7" s="147"/>
      <c r="D7" s="147"/>
      <c r="E7" s="147"/>
      <c r="F7" s="147"/>
      <c r="G7" s="147"/>
      <c r="H7" s="147"/>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45229</v>
      </c>
      <c r="B9" s="150"/>
      <c r="C9" s="150">
        <f>C10</f>
        <v>45230</v>
      </c>
      <c r="D9" s="150"/>
      <c r="E9" s="150">
        <f>E10</f>
        <v>45231</v>
      </c>
      <c r="F9" s="150"/>
      <c r="G9" s="150">
        <f>G10</f>
        <v>45232</v>
      </c>
      <c r="H9" s="150"/>
      <c r="I9" s="150">
        <f>I10</f>
        <v>45233</v>
      </c>
      <c r="J9" s="150"/>
      <c r="K9" s="150">
        <f>K10</f>
        <v>45234</v>
      </c>
      <c r="L9" s="150"/>
      <c r="M9" s="150"/>
      <c r="N9" s="150"/>
      <c r="O9" s="150"/>
      <c r="P9" s="150"/>
      <c r="Q9" s="150"/>
      <c r="R9" s="150"/>
      <c r="S9" s="150">
        <f>S10</f>
        <v>45235</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43">
        <f>I10+1</f>
        <v>45234</v>
      </c>
      <c r="L10" s="144"/>
      <c r="M10" s="145"/>
      <c r="N10" s="145"/>
      <c r="O10" s="145"/>
      <c r="P10" s="145"/>
      <c r="Q10" s="145"/>
      <c r="R10" s="146"/>
      <c r="S10" s="143">
        <f>K10+1</f>
        <v>45235</v>
      </c>
      <c r="T10" s="144"/>
      <c r="U10" s="145"/>
      <c r="V10" s="145"/>
      <c r="W10" s="145"/>
      <c r="X10" s="145"/>
      <c r="Y10" s="145"/>
      <c r="Z10" s="146"/>
      <c r="AA10" s="90"/>
      <c r="AB10" s="84" t="s">
        <v>19</v>
      </c>
      <c r="AC10" s="85">
        <f>SUM(AC11:AC15)</f>
        <v>26</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5</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3</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8</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8</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43">
        <f>I16+1</f>
        <v>45241</v>
      </c>
      <c r="L16" s="144"/>
      <c r="M16" s="145"/>
      <c r="N16" s="145"/>
      <c r="O16" s="145"/>
      <c r="P16" s="145"/>
      <c r="Q16" s="145"/>
      <c r="R16" s="146"/>
      <c r="S16" s="143">
        <f>K16+1</f>
        <v>45242</v>
      </c>
      <c r="T16" s="144"/>
      <c r="U16" s="145"/>
      <c r="V16" s="145"/>
      <c r="W16" s="145"/>
      <c r="X16" s="145"/>
      <c r="Y16" s="145"/>
      <c r="Z16" s="146"/>
      <c r="AA16" s="90"/>
      <c r="AB16" s="84" t="s">
        <v>20</v>
      </c>
      <c r="AC16" s="85">
        <f>VLOOKUP(MAX(AC11:AC15),AC11:AD15,2,0)</f>
        <v>3</v>
      </c>
      <c r="AD16" s="94">
        <f>VLOOKUP(AC16,AA11:AC15,3,0)</f>
        <v>8</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14</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3</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43">
        <f>I22+1</f>
        <v>45248</v>
      </c>
      <c r="L22" s="144"/>
      <c r="M22" s="145"/>
      <c r="N22" s="145"/>
      <c r="O22" s="145"/>
      <c r="P22" s="145"/>
      <c r="Q22" s="145"/>
      <c r="R22" s="146"/>
      <c r="S22" s="143">
        <f>K22+1</f>
        <v>45249</v>
      </c>
      <c r="T22" s="144"/>
      <c r="U22" s="145"/>
      <c r="V22" s="145"/>
      <c r="W22" s="145"/>
      <c r="X22" s="145"/>
      <c r="Y22" s="145"/>
      <c r="Z22" s="146"/>
      <c r="AB22" s="105" t="s">
        <v>31</v>
      </c>
      <c r="AC22" s="106" t="s">
        <v>44</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43">
        <f>I28+1</f>
        <v>45255</v>
      </c>
      <c r="L28" s="144"/>
      <c r="M28" s="145"/>
      <c r="N28" s="145"/>
      <c r="O28" s="145"/>
      <c r="P28" s="145"/>
      <c r="Q28" s="145"/>
      <c r="R28" s="146"/>
      <c r="S28" s="179">
        <f>K28+1</f>
        <v>45256</v>
      </c>
      <c r="T28" s="180"/>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43">
        <f>I34+1</f>
        <v>45262</v>
      </c>
      <c r="L34" s="144"/>
      <c r="M34" s="145"/>
      <c r="N34" s="145"/>
      <c r="O34" s="145"/>
      <c r="P34" s="145"/>
      <c r="Q34" s="145"/>
      <c r="R34" s="146"/>
      <c r="S34" s="143">
        <f>K34+1</f>
        <v>45263</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47">
        <f>DATE(Настройка!D5,Настройка!D7+16,1)</f>
        <v>45261</v>
      </c>
      <c r="B1" s="147"/>
      <c r="C1" s="147"/>
      <c r="D1" s="147"/>
      <c r="E1" s="147"/>
      <c r="F1" s="147"/>
      <c r="G1" s="147"/>
      <c r="H1" s="147"/>
      <c r="I1" s="20"/>
      <c r="J1" s="20"/>
      <c r="K1" s="148">
        <f>DATE(YEAR(A1),MONTH(A1)-1,1)</f>
        <v>45231</v>
      </c>
      <c r="L1" s="148"/>
      <c r="M1" s="148"/>
      <c r="N1" s="148"/>
      <c r="O1" s="148"/>
      <c r="P1" s="148"/>
      <c r="Q1" s="148"/>
      <c r="S1" s="148">
        <f>DATE(YEAR(A1),MONTH(A1)+1,1)</f>
        <v>45292</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47"/>
      <c r="B4" s="147"/>
      <c r="C4" s="147"/>
      <c r="D4" s="147"/>
      <c r="E4" s="147"/>
      <c r="F4" s="147"/>
      <c r="G4" s="147"/>
      <c r="H4" s="147"/>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47"/>
      <c r="B5" s="147"/>
      <c r="C5" s="147"/>
      <c r="D5" s="147"/>
      <c r="E5" s="147"/>
      <c r="F5" s="147"/>
      <c r="G5" s="147"/>
      <c r="H5" s="147"/>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47"/>
      <c r="B6" s="147"/>
      <c r="C6" s="147"/>
      <c r="D6" s="147"/>
      <c r="E6" s="147"/>
      <c r="F6" s="147"/>
      <c r="G6" s="147"/>
      <c r="H6" s="147"/>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47"/>
      <c r="B7" s="147"/>
      <c r="C7" s="147"/>
      <c r="D7" s="147"/>
      <c r="E7" s="147"/>
      <c r="F7" s="147"/>
      <c r="G7" s="147"/>
      <c r="H7" s="147"/>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45257</v>
      </c>
      <c r="B9" s="150"/>
      <c r="C9" s="150">
        <f>C10</f>
        <v>45258</v>
      </c>
      <c r="D9" s="150"/>
      <c r="E9" s="150">
        <f>E10</f>
        <v>45259</v>
      </c>
      <c r="F9" s="150"/>
      <c r="G9" s="150">
        <f>G10</f>
        <v>45260</v>
      </c>
      <c r="H9" s="150"/>
      <c r="I9" s="150">
        <f>I10</f>
        <v>45261</v>
      </c>
      <c r="J9" s="150"/>
      <c r="K9" s="150">
        <f>K10</f>
        <v>45262</v>
      </c>
      <c r="L9" s="150"/>
      <c r="M9" s="150"/>
      <c r="N9" s="150"/>
      <c r="O9" s="150"/>
      <c r="P9" s="150"/>
      <c r="Q9" s="150"/>
      <c r="R9" s="150"/>
      <c r="S9" s="150">
        <f>S10</f>
        <v>45263</v>
      </c>
      <c r="T9" s="150"/>
      <c r="U9" s="150"/>
      <c r="V9" s="150"/>
      <c r="W9" s="150"/>
      <c r="X9" s="150"/>
      <c r="Y9" s="150"/>
      <c r="Z9" s="151"/>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43">
        <f>I10+1</f>
        <v>45262</v>
      </c>
      <c r="L10" s="144"/>
      <c r="M10" s="145"/>
      <c r="N10" s="145"/>
      <c r="O10" s="145"/>
      <c r="P10" s="145"/>
      <c r="Q10" s="145"/>
      <c r="R10" s="146"/>
      <c r="S10" s="143">
        <f>K10+1</f>
        <v>45263</v>
      </c>
      <c r="T10" s="144"/>
      <c r="U10" s="145"/>
      <c r="V10" s="145"/>
      <c r="W10" s="145"/>
      <c r="X10" s="145"/>
      <c r="Y10" s="145"/>
      <c r="Z10" s="146"/>
      <c r="AA10" s="90"/>
      <c r="AB10" s="84" t="s">
        <v>19</v>
      </c>
      <c r="AC10" s="85">
        <v>29</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2</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9</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6</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43">
        <f>I16+1</f>
        <v>45269</v>
      </c>
      <c r="L16" s="144"/>
      <c r="M16" s="145"/>
      <c r="N16" s="145"/>
      <c r="O16" s="145"/>
      <c r="P16" s="145"/>
      <c r="Q16" s="145"/>
      <c r="R16" s="146"/>
      <c r="S16" s="143">
        <f>K16+1</f>
        <v>45270</v>
      </c>
      <c r="T16" s="144"/>
      <c r="U16" s="145"/>
      <c r="V16" s="145"/>
      <c r="W16" s="145"/>
      <c r="X16" s="145"/>
      <c r="Y16" s="145"/>
      <c r="Z16" s="146"/>
      <c r="AA16" s="90"/>
      <c r="AB16" s="84" t="s">
        <v>20</v>
      </c>
      <c r="AC16" s="85">
        <v>2</v>
      </c>
      <c r="AD16" s="94">
        <f>VLOOKUP(AC16,AA11:AC15,3,0)</f>
        <v>9</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v>1</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6</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v>19</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43">
        <f>I22+1</f>
        <v>45276</v>
      </c>
      <c r="L22" s="144"/>
      <c r="M22" s="145"/>
      <c r="N22" s="145"/>
      <c r="O22" s="145"/>
      <c r="P22" s="145"/>
      <c r="Q22" s="145"/>
      <c r="R22" s="146"/>
      <c r="S22" s="143">
        <f>K22+1</f>
        <v>45277</v>
      </c>
      <c r="T22" s="144"/>
      <c r="U22" s="145"/>
      <c r="V22" s="145"/>
      <c r="W22" s="145"/>
      <c r="X22" s="145"/>
      <c r="Y22" s="145"/>
      <c r="Z22" s="146"/>
      <c r="AB22" s="105" t="s">
        <v>31</v>
      </c>
      <c r="AC22" s="106" t="s">
        <v>59</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43">
        <f>I28+1</f>
        <v>45283</v>
      </c>
      <c r="L28" s="144"/>
      <c r="M28" s="145"/>
      <c r="N28" s="145"/>
      <c r="O28" s="145"/>
      <c r="P28" s="145"/>
      <c r="Q28" s="145"/>
      <c r="R28" s="146"/>
      <c r="S28" s="143">
        <f>K28+1</f>
        <v>45284</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43">
        <f>I34+1</f>
        <v>45290</v>
      </c>
      <c r="L34" s="144"/>
      <c r="M34" s="145"/>
      <c r="N34" s="145"/>
      <c r="O34" s="145"/>
      <c r="P34" s="145"/>
      <c r="Q34" s="145"/>
      <c r="R34" s="146"/>
      <c r="S34" s="143">
        <f>K34+1</f>
        <v>45291</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8" priority="3">
      <formula>MONTH(A10)&lt;&gt;MONTH($A$1)</formula>
    </cfRule>
    <cfRule type="expression" dxfId="27" priority="4">
      <formula>OR(WEEKDAY(A10,1)=1,WEEKDAY(A10,1)=7)</formula>
    </cfRule>
  </conditionalFormatting>
  <conditionalFormatting sqref="I10 I16 I22 I28 I34">
    <cfRule type="expression" dxfId="26" priority="1">
      <formula>MONTH(I10)&lt;&gt;MONTH($A$1)</formula>
    </cfRule>
    <cfRule type="expression" dxfId="25"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opLeftCell="G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47">
        <f>DATE(Настройка!D5,Настройка!D7+17,1)</f>
        <v>45292</v>
      </c>
      <c r="B1" s="147"/>
      <c r="C1" s="147"/>
      <c r="D1" s="147"/>
      <c r="E1" s="147"/>
      <c r="F1" s="147"/>
      <c r="G1" s="147"/>
      <c r="H1" s="147"/>
      <c r="I1" s="20"/>
      <c r="J1" s="20"/>
      <c r="K1" s="148">
        <f>DATE(YEAR(A1),MONTH(A1)-1,1)</f>
        <v>45261</v>
      </c>
      <c r="L1" s="148"/>
      <c r="M1" s="148"/>
      <c r="N1" s="148"/>
      <c r="O1" s="148"/>
      <c r="P1" s="148"/>
      <c r="Q1" s="148"/>
      <c r="S1" s="148">
        <f>DATE(YEAR(A1),MONTH(A1)+1,1)</f>
        <v>45323</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47"/>
      <c r="B4" s="147"/>
      <c r="C4" s="147"/>
      <c r="D4" s="147"/>
      <c r="E4" s="147"/>
      <c r="F4" s="147"/>
      <c r="G4" s="147"/>
      <c r="H4" s="147"/>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47"/>
      <c r="B5" s="147"/>
      <c r="C5" s="147"/>
      <c r="D5" s="147"/>
      <c r="E5" s="147"/>
      <c r="F5" s="147"/>
      <c r="G5" s="147"/>
      <c r="H5" s="147"/>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47"/>
      <c r="B6" s="147"/>
      <c r="C6" s="147"/>
      <c r="D6" s="147"/>
      <c r="E6" s="147"/>
      <c r="F6" s="147"/>
      <c r="G6" s="147"/>
      <c r="H6" s="147"/>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47"/>
      <c r="B7" s="147"/>
      <c r="C7" s="147"/>
      <c r="D7" s="147"/>
      <c r="E7" s="147"/>
      <c r="F7" s="147"/>
      <c r="G7" s="147"/>
      <c r="H7" s="147"/>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45292</v>
      </c>
      <c r="B9" s="150"/>
      <c r="C9" s="150">
        <f>C10</f>
        <v>45293</v>
      </c>
      <c r="D9" s="150"/>
      <c r="E9" s="150">
        <f>E10</f>
        <v>45294</v>
      </c>
      <c r="F9" s="150"/>
      <c r="G9" s="150">
        <f>G10</f>
        <v>45295</v>
      </c>
      <c r="H9" s="150"/>
      <c r="I9" s="150">
        <f>I10</f>
        <v>45296</v>
      </c>
      <c r="J9" s="150"/>
      <c r="K9" s="150">
        <f>K10</f>
        <v>45297</v>
      </c>
      <c r="L9" s="150"/>
      <c r="M9" s="150"/>
      <c r="N9" s="150"/>
      <c r="O9" s="150"/>
      <c r="P9" s="150"/>
      <c r="Q9" s="150"/>
      <c r="R9" s="150"/>
      <c r="S9" s="150">
        <f>S10</f>
        <v>45298</v>
      </c>
      <c r="T9" s="150"/>
      <c r="U9" s="150"/>
      <c r="V9" s="150"/>
      <c r="W9" s="150"/>
      <c r="X9" s="150"/>
      <c r="Y9" s="150"/>
      <c r="Z9" s="151"/>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43">
        <f>I10+1</f>
        <v>45297</v>
      </c>
      <c r="L10" s="144"/>
      <c r="M10" s="145"/>
      <c r="N10" s="145"/>
      <c r="O10" s="145"/>
      <c r="P10" s="145"/>
      <c r="Q10" s="145"/>
      <c r="R10" s="146"/>
      <c r="S10" s="143">
        <f>K10+1</f>
        <v>45298</v>
      </c>
      <c r="T10" s="144"/>
      <c r="U10" s="145"/>
      <c r="V10" s="145"/>
      <c r="W10" s="145"/>
      <c r="X10" s="145"/>
      <c r="Y10" s="145"/>
      <c r="Z10" s="146"/>
      <c r="AA10" s="90"/>
      <c r="AB10" s="84" t="s">
        <v>19</v>
      </c>
      <c r="AC10" s="85">
        <v>22</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6</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2</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3</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43">
        <f>I16+1</f>
        <v>45304</v>
      </c>
      <c r="L16" s="144"/>
      <c r="M16" s="145"/>
      <c r="N16" s="145"/>
      <c r="O16" s="145"/>
      <c r="P16" s="145"/>
      <c r="Q16" s="145"/>
      <c r="R16" s="146"/>
      <c r="S16" s="143">
        <f>K16+1</f>
        <v>45305</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2</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v>12</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2</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43">
        <f>I22+1</f>
        <v>45311</v>
      </c>
      <c r="L22" s="144"/>
      <c r="M22" s="145"/>
      <c r="N22" s="145"/>
      <c r="O22" s="145"/>
      <c r="P22" s="145"/>
      <c r="Q22" s="145"/>
      <c r="R22" s="146"/>
      <c r="S22" s="143">
        <f>K22+1</f>
        <v>45312</v>
      </c>
      <c r="T22" s="144"/>
      <c r="U22" s="145"/>
      <c r="V22" s="145"/>
      <c r="W22" s="145"/>
      <c r="X22" s="145"/>
      <c r="Y22" s="145"/>
      <c r="Z22" s="146"/>
      <c r="AA22" s="65"/>
      <c r="AB22" s="103" t="s">
        <v>31</v>
      </c>
      <c r="AC22" s="104" t="s">
        <v>59</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43">
        <f>I28+1</f>
        <v>45318</v>
      </c>
      <c r="L28" s="144"/>
      <c r="M28" s="145"/>
      <c r="N28" s="145"/>
      <c r="O28" s="145"/>
      <c r="P28" s="145"/>
      <c r="Q28" s="145"/>
      <c r="R28" s="146"/>
      <c r="S28" s="143">
        <f>K28+1</f>
        <v>45319</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43">
        <f>I34+1</f>
        <v>45325</v>
      </c>
      <c r="L34" s="144"/>
      <c r="M34" s="145"/>
      <c r="N34" s="145"/>
      <c r="O34" s="145"/>
      <c r="P34" s="145"/>
      <c r="Q34" s="145"/>
      <c r="R34" s="146"/>
      <c r="S34" s="143">
        <f>K34+1</f>
        <v>45326</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4" priority="4">
      <formula>MONTH(A10)&lt;&gt;MONTH($A$1)</formula>
    </cfRule>
    <cfRule type="expression" dxfId="23" priority="5">
      <formula>OR(WEEKDAY(A10,1)=1,WEEKDAY(A10,1)=7)</formula>
    </cfRule>
  </conditionalFormatting>
  <conditionalFormatting sqref="I10 I16 I22 I28 I34">
    <cfRule type="expression" dxfId="22" priority="2">
      <formula>MONTH(I10)&lt;&gt;MONTH($A$1)</formula>
    </cfRule>
    <cfRule type="expression" dxfId="21" priority="3">
      <formula>OR(WEEKDAY(I10,1)=1,WEEKDAY(I10,1)=7)</formula>
    </cfRule>
  </conditionalFormatting>
  <conditionalFormatting sqref="AA9">
    <cfRule type="cellIs" dxfId="20"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AD45"/>
  <sheetViews>
    <sheetView workbookViewId="0">
      <selection sqref="A1:H7"/>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47">
        <f>DATE(Настройка!D5,Настройка!D7+18,1)</f>
        <v>45323</v>
      </c>
      <c r="B1" s="147"/>
      <c r="C1" s="147"/>
      <c r="D1" s="147"/>
      <c r="E1" s="147"/>
      <c r="F1" s="147"/>
      <c r="G1" s="147"/>
      <c r="H1" s="147"/>
      <c r="I1" s="20"/>
      <c r="J1" s="20"/>
      <c r="K1" s="148">
        <f>DATE(YEAR(A1),MONTH(A1)-1,1)</f>
        <v>45292</v>
      </c>
      <c r="L1" s="148"/>
      <c r="M1" s="148"/>
      <c r="N1" s="148"/>
      <c r="O1" s="148"/>
      <c r="P1" s="148"/>
      <c r="Q1" s="148"/>
      <c r="S1" s="148">
        <f>DATE(YEAR(A1),MONTH(A1)+1,1)</f>
        <v>45352</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47"/>
      <c r="B4" s="147"/>
      <c r="C4" s="147"/>
      <c r="D4" s="147"/>
      <c r="E4" s="147"/>
      <c r="F4" s="147"/>
      <c r="G4" s="147"/>
      <c r="H4" s="147"/>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47"/>
      <c r="B5" s="147"/>
      <c r="C5" s="147"/>
      <c r="D5" s="147"/>
      <c r="E5" s="147"/>
      <c r="F5" s="147"/>
      <c r="G5" s="147"/>
      <c r="H5" s="147"/>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47"/>
      <c r="B6" s="147"/>
      <c r="C6" s="147"/>
      <c r="D6" s="147"/>
      <c r="E6" s="147"/>
      <c r="F6" s="147"/>
      <c r="G6" s="147"/>
      <c r="H6" s="147"/>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47"/>
      <c r="B7" s="147"/>
      <c r="C7" s="147"/>
      <c r="D7" s="147"/>
      <c r="E7" s="147"/>
      <c r="F7" s="147"/>
      <c r="G7" s="147"/>
      <c r="H7" s="147"/>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45320</v>
      </c>
      <c r="B9" s="150"/>
      <c r="C9" s="150">
        <f>C10</f>
        <v>45321</v>
      </c>
      <c r="D9" s="150"/>
      <c r="E9" s="150">
        <f>E10</f>
        <v>45322</v>
      </c>
      <c r="F9" s="150"/>
      <c r="G9" s="150">
        <f>G10</f>
        <v>45323</v>
      </c>
      <c r="H9" s="150"/>
      <c r="I9" s="150">
        <f>I10</f>
        <v>45324</v>
      </c>
      <c r="J9" s="150"/>
      <c r="K9" s="150">
        <f>K10</f>
        <v>45325</v>
      </c>
      <c r="L9" s="150"/>
      <c r="M9" s="150"/>
      <c r="N9" s="150"/>
      <c r="O9" s="150"/>
      <c r="P9" s="150"/>
      <c r="Q9" s="150"/>
      <c r="R9" s="150"/>
      <c r="S9" s="150">
        <f>S10</f>
        <v>45326</v>
      </c>
      <c r="T9" s="150"/>
      <c r="U9" s="150"/>
      <c r="V9" s="150"/>
      <c r="W9" s="150"/>
      <c r="X9" s="150"/>
      <c r="Y9" s="150"/>
      <c r="Z9" s="151"/>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43">
        <f>I10+1</f>
        <v>45325</v>
      </c>
      <c r="L10" s="144"/>
      <c r="M10" s="145"/>
      <c r="N10" s="145"/>
      <c r="O10" s="145"/>
      <c r="P10" s="145"/>
      <c r="Q10" s="145"/>
      <c r="R10" s="146"/>
      <c r="S10" s="143">
        <f>K10+1</f>
        <v>45326</v>
      </c>
      <c r="T10" s="144"/>
      <c r="U10" s="145"/>
      <c r="V10" s="145"/>
      <c r="W10" s="145"/>
      <c r="X10" s="145"/>
      <c r="Y10" s="145"/>
      <c r="Z10" s="146"/>
      <c r="AA10" s="90"/>
      <c r="AB10" s="84" t="s">
        <v>19</v>
      </c>
      <c r="AC10" s="85">
        <f>SUM(AC11:AC15)</f>
        <v>33</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3</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6</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12</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43">
        <f>I16+1</f>
        <v>45332</v>
      </c>
      <c r="L16" s="144"/>
      <c r="M16" s="145"/>
      <c r="N16" s="145"/>
      <c r="O16" s="145"/>
      <c r="P16" s="145"/>
      <c r="Q16" s="145"/>
      <c r="R16" s="146"/>
      <c r="S16" s="143">
        <f>K16+1</f>
        <v>45333</v>
      </c>
      <c r="T16" s="144"/>
      <c r="U16" s="145"/>
      <c r="V16" s="145"/>
      <c r="W16" s="145"/>
      <c r="X16" s="145"/>
      <c r="Y16" s="145"/>
      <c r="Z16" s="146"/>
      <c r="AA16" s="90"/>
      <c r="AB16" s="84" t="s">
        <v>20</v>
      </c>
      <c r="AC16" s="85">
        <f>VLOOKUP(MAX(AC11:AC15),AC11:AD15,2,0)</f>
        <v>3</v>
      </c>
      <c r="AD16" s="94">
        <f>VLOOKUP(AC16,AA11:AC15,3,0)</f>
        <v>12</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3</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6</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12</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6</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43">
        <f>I22+1</f>
        <v>45339</v>
      </c>
      <c r="L22" s="144"/>
      <c r="M22" s="145"/>
      <c r="N22" s="145"/>
      <c r="O22" s="145"/>
      <c r="P22" s="145"/>
      <c r="Q22" s="145"/>
      <c r="R22" s="146"/>
      <c r="S22" s="143">
        <f>K22+1</f>
        <v>45340</v>
      </c>
      <c r="T22" s="144"/>
      <c r="U22" s="145"/>
      <c r="V22" s="145"/>
      <c r="W22" s="145"/>
      <c r="X22" s="145"/>
      <c r="Y22" s="145"/>
      <c r="Z22" s="146"/>
      <c r="AA22" s="65"/>
      <c r="AB22" s="103" t="s">
        <v>31</v>
      </c>
      <c r="AC22" s="104" t="s">
        <v>32</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43">
        <f>I28+1</f>
        <v>45346</v>
      </c>
      <c r="L28" s="144"/>
      <c r="M28" s="145"/>
      <c r="N28" s="145"/>
      <c r="O28" s="145"/>
      <c r="P28" s="145"/>
      <c r="Q28" s="145"/>
      <c r="R28" s="146"/>
      <c r="S28" s="143">
        <f>K28+1</f>
        <v>45347</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43">
        <f>I34+1</f>
        <v>45353</v>
      </c>
      <c r="L34" s="144"/>
      <c r="M34" s="145"/>
      <c r="N34" s="145"/>
      <c r="O34" s="145"/>
      <c r="P34" s="145"/>
      <c r="Q34" s="145"/>
      <c r="R34" s="146"/>
      <c r="S34" s="143">
        <f>K34+1</f>
        <v>45354</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9" priority="3">
      <formula>MONTH(A10)&lt;&gt;MONTH($A$1)</formula>
    </cfRule>
    <cfRule type="expression" dxfId="18" priority="4">
      <formula>OR(WEEKDAY(A10,1)=1,WEEKDAY(A10,1)=7)</formula>
    </cfRule>
  </conditionalFormatting>
  <conditionalFormatting sqref="I10 I16 I22 I28 I34">
    <cfRule type="expression" dxfId="17" priority="1">
      <formula>MONTH(I10)&lt;&gt;MONTH($A$1)</formula>
    </cfRule>
    <cfRule type="expression" dxfId="16" priority="2">
      <formula>OR(WEEKDAY(I10,1)=1,WEEKDAY(I10,1)=7)</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dimension ref="A1:AD45"/>
  <sheetViews>
    <sheetView topLeftCell="A4"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47">
        <f>DATE(Настройка!D5,Настройка!D7+19,1)</f>
        <v>45352</v>
      </c>
      <c r="B1" s="147"/>
      <c r="C1" s="147"/>
      <c r="D1" s="147"/>
      <c r="E1" s="147"/>
      <c r="F1" s="147"/>
      <c r="G1" s="147"/>
      <c r="H1" s="147"/>
      <c r="I1" s="20"/>
      <c r="J1" s="20"/>
      <c r="K1" s="148">
        <f>DATE(YEAR(A1),MONTH(A1)-1,1)</f>
        <v>45323</v>
      </c>
      <c r="L1" s="148"/>
      <c r="M1" s="148"/>
      <c r="N1" s="148"/>
      <c r="O1" s="148"/>
      <c r="P1" s="148"/>
      <c r="Q1" s="148"/>
      <c r="S1" s="148">
        <f>DATE(YEAR(A1),MONTH(A1)+1,1)</f>
        <v>45383</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47"/>
      <c r="B4" s="147"/>
      <c r="C4" s="147"/>
      <c r="D4" s="147"/>
      <c r="E4" s="147"/>
      <c r="F4" s="147"/>
      <c r="G4" s="147"/>
      <c r="H4" s="147"/>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47"/>
      <c r="B5" s="147"/>
      <c r="C5" s="147"/>
      <c r="D5" s="147"/>
      <c r="E5" s="147"/>
      <c r="F5" s="147"/>
      <c r="G5" s="147"/>
      <c r="H5" s="147"/>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47"/>
      <c r="B6" s="147"/>
      <c r="C6" s="147"/>
      <c r="D6" s="147"/>
      <c r="E6" s="147"/>
      <c r="F6" s="147"/>
      <c r="G6" s="147"/>
      <c r="H6" s="147"/>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47"/>
      <c r="B7" s="147"/>
      <c r="C7" s="147"/>
      <c r="D7" s="147"/>
      <c r="E7" s="147"/>
      <c r="F7" s="147"/>
      <c r="G7" s="147"/>
      <c r="H7" s="147"/>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45348</v>
      </c>
      <c r="B9" s="150"/>
      <c r="C9" s="150">
        <f>C10</f>
        <v>45349</v>
      </c>
      <c r="D9" s="150"/>
      <c r="E9" s="150">
        <f>E10</f>
        <v>45350</v>
      </c>
      <c r="F9" s="150"/>
      <c r="G9" s="150">
        <f>G10</f>
        <v>45351</v>
      </c>
      <c r="H9" s="150"/>
      <c r="I9" s="150">
        <f>I10</f>
        <v>45352</v>
      </c>
      <c r="J9" s="150"/>
      <c r="K9" s="150">
        <f>K10</f>
        <v>45353</v>
      </c>
      <c r="L9" s="150"/>
      <c r="M9" s="150"/>
      <c r="N9" s="150"/>
      <c r="O9" s="150"/>
      <c r="P9" s="150"/>
      <c r="Q9" s="150"/>
      <c r="R9" s="150"/>
      <c r="S9" s="150">
        <f>S10</f>
        <v>45354</v>
      </c>
      <c r="T9" s="150"/>
      <c r="U9" s="150"/>
      <c r="V9" s="150"/>
      <c r="W9" s="150"/>
      <c r="X9" s="150"/>
      <c r="Y9" s="150"/>
      <c r="Z9" s="151"/>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43">
        <f>I10+1</f>
        <v>45353</v>
      </c>
      <c r="L10" s="144"/>
      <c r="M10" s="145"/>
      <c r="N10" s="145"/>
      <c r="O10" s="145"/>
      <c r="P10" s="145"/>
      <c r="Q10" s="145"/>
      <c r="R10" s="146"/>
      <c r="S10" s="143">
        <f>K10+1</f>
        <v>45354</v>
      </c>
      <c r="T10" s="144"/>
      <c r="U10" s="145"/>
      <c r="V10" s="145"/>
      <c r="W10" s="145"/>
      <c r="X10" s="145"/>
      <c r="Y10" s="145"/>
      <c r="Z10" s="146"/>
      <c r="AA10" s="90"/>
      <c r="AB10" s="84" t="s">
        <v>19</v>
      </c>
      <c r="AC10" s="85">
        <v>23</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7</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3</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2</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43">
        <f>I16+1</f>
        <v>45360</v>
      </c>
      <c r="L16" s="144"/>
      <c r="M16" s="145"/>
      <c r="N16" s="145"/>
      <c r="O16" s="145"/>
      <c r="P16" s="145"/>
      <c r="Q16" s="145"/>
      <c r="R16" s="146"/>
      <c r="S16" s="143">
        <f>K16+1</f>
        <v>45361</v>
      </c>
      <c r="T16" s="144"/>
      <c r="U16" s="145"/>
      <c r="V16" s="145"/>
      <c r="W16" s="145"/>
      <c r="X16" s="145"/>
      <c r="Y16" s="145"/>
      <c r="Z16" s="146"/>
      <c r="AA16" s="90"/>
      <c r="AB16" s="84" t="s">
        <v>20</v>
      </c>
      <c r="AC16" s="85">
        <f>VLOOKUP(MAX(AC11:AC15),AC11:AD15,2,0)</f>
        <v>1</v>
      </c>
      <c r="AD16" s="94">
        <f>VLOOKUP(AC16,AA11:AC15,3,0)</f>
        <v>7</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3</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7</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v>13</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43">
        <f>I22+1</f>
        <v>45367</v>
      </c>
      <c r="L22" s="144"/>
      <c r="M22" s="145"/>
      <c r="N22" s="145"/>
      <c r="O22" s="145"/>
      <c r="P22" s="145"/>
      <c r="Q22" s="145"/>
      <c r="R22" s="146"/>
      <c r="S22" s="143">
        <f>K22+1</f>
        <v>45368</v>
      </c>
      <c r="T22" s="144"/>
      <c r="U22" s="145"/>
      <c r="V22" s="145"/>
      <c r="W22" s="145"/>
      <c r="X22" s="145"/>
      <c r="Y22" s="145"/>
      <c r="Z22" s="146"/>
      <c r="AA22" s="65"/>
      <c r="AB22" s="103" t="s">
        <v>31</v>
      </c>
      <c r="AC22" s="104" t="s">
        <v>60</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43">
        <f>I28+1</f>
        <v>45374</v>
      </c>
      <c r="L28" s="144"/>
      <c r="M28" s="145"/>
      <c r="N28" s="145"/>
      <c r="O28" s="145"/>
      <c r="P28" s="145"/>
      <c r="Q28" s="145"/>
      <c r="R28" s="146"/>
      <c r="S28" s="143">
        <f>K28+1</f>
        <v>45375</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43">
        <f>I34+1</f>
        <v>45381</v>
      </c>
      <c r="L34" s="144"/>
      <c r="M34" s="145"/>
      <c r="N34" s="145"/>
      <c r="O34" s="145"/>
      <c r="P34" s="145"/>
      <c r="Q34" s="145"/>
      <c r="R34" s="146"/>
      <c r="S34" s="143">
        <f>K34+1</f>
        <v>45382</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DE6C3-038F-4339-816B-4E6BE91DB2E0}">
  <dimension ref="A1:AD45"/>
  <sheetViews>
    <sheetView topLeftCell="A7" workbookViewId="0">
      <selection activeCell="AB32" sqref="AB3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47">
        <f>DATE(Настройка!D5,Настройка!D7+20,1)</f>
        <v>45383</v>
      </c>
      <c r="B1" s="147"/>
      <c r="C1" s="147"/>
      <c r="D1" s="147"/>
      <c r="E1" s="147"/>
      <c r="F1" s="147"/>
      <c r="G1" s="147"/>
      <c r="H1" s="147"/>
      <c r="I1" s="20"/>
      <c r="J1" s="20"/>
      <c r="K1" s="148">
        <f>DATE(YEAR(A1),MONTH(A1)-1,1)</f>
        <v>45352</v>
      </c>
      <c r="L1" s="148"/>
      <c r="M1" s="148"/>
      <c r="N1" s="148"/>
      <c r="O1" s="148"/>
      <c r="P1" s="148"/>
      <c r="Q1" s="148"/>
      <c r="S1" s="148">
        <f>DATE(YEAR(A1),MONTH(A1)+1,1)</f>
        <v>45413</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45352</v>
      </c>
      <c r="P3" s="49">
        <f t="shared" si="0"/>
        <v>45353</v>
      </c>
      <c r="Q3" s="49">
        <f t="shared" si="0"/>
        <v>45354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45413</v>
      </c>
      <c r="V3" s="49">
        <f t="shared" si="1"/>
        <v>45414</v>
      </c>
      <c r="W3" s="49">
        <f t="shared" si="1"/>
        <v>45415</v>
      </c>
      <c r="X3" s="49">
        <f t="shared" si="1"/>
        <v>45416</v>
      </c>
      <c r="Y3" s="49">
        <f t="shared" si="1"/>
        <v>45417</v>
      </c>
    </row>
    <row r="4" spans="1:30" s="23" customFormat="1" ht="9" customHeight="1" x14ac:dyDescent="0.2">
      <c r="A4" s="147"/>
      <c r="B4" s="147"/>
      <c r="C4" s="147"/>
      <c r="D4" s="147"/>
      <c r="E4" s="147"/>
      <c r="F4" s="147"/>
      <c r="G4" s="147"/>
      <c r="H4" s="147"/>
      <c r="I4" s="20"/>
      <c r="J4" s="20"/>
      <c r="K4" s="49">
        <f t="shared" si="0"/>
        <v>45355</v>
      </c>
      <c r="L4" s="49">
        <f t="shared" si="0"/>
        <v>45356</v>
      </c>
      <c r="M4" s="49">
        <f t="shared" si="0"/>
        <v>45357</v>
      </c>
      <c r="N4" s="49">
        <f t="shared" si="0"/>
        <v>45358</v>
      </c>
      <c r="O4" s="49">
        <f t="shared" si="0"/>
        <v>45359</v>
      </c>
      <c r="P4" s="49">
        <f t="shared" si="0"/>
        <v>45360</v>
      </c>
      <c r="Q4" s="49">
        <f t="shared" si="0"/>
        <v>45361</v>
      </c>
      <c r="R4" s="50"/>
      <c r="S4" s="49">
        <f t="shared" si="1"/>
        <v>45418</v>
      </c>
      <c r="T4" s="49">
        <f t="shared" si="1"/>
        <v>45419</v>
      </c>
      <c r="U4" s="49">
        <f t="shared" si="1"/>
        <v>45420</v>
      </c>
      <c r="V4" s="49">
        <f t="shared" si="1"/>
        <v>45421</v>
      </c>
      <c r="W4" s="49">
        <f t="shared" si="1"/>
        <v>45422</v>
      </c>
      <c r="X4" s="49">
        <f t="shared" si="1"/>
        <v>45423</v>
      </c>
      <c r="Y4" s="49">
        <f t="shared" si="1"/>
        <v>45424</v>
      </c>
    </row>
    <row r="5" spans="1:30" s="23" customFormat="1" ht="9" customHeight="1" x14ac:dyDescent="0.2">
      <c r="A5" s="147"/>
      <c r="B5" s="147"/>
      <c r="C5" s="147"/>
      <c r="D5" s="147"/>
      <c r="E5" s="147"/>
      <c r="F5" s="147"/>
      <c r="G5" s="147"/>
      <c r="H5" s="147"/>
      <c r="I5" s="20"/>
      <c r="J5" s="20"/>
      <c r="K5" s="49">
        <f t="shared" si="0"/>
        <v>45362</v>
      </c>
      <c r="L5" s="49">
        <f t="shared" si="0"/>
        <v>45363</v>
      </c>
      <c r="M5" s="49">
        <f t="shared" si="0"/>
        <v>45364</v>
      </c>
      <c r="N5" s="49">
        <f t="shared" si="0"/>
        <v>45365</v>
      </c>
      <c r="O5" s="49">
        <f t="shared" si="0"/>
        <v>45366</v>
      </c>
      <c r="P5" s="49">
        <f t="shared" si="0"/>
        <v>45367</v>
      </c>
      <c r="Q5" s="49">
        <f t="shared" si="0"/>
        <v>45368</v>
      </c>
      <c r="R5" s="50"/>
      <c r="S5" s="49">
        <f t="shared" si="1"/>
        <v>45425</v>
      </c>
      <c r="T5" s="49">
        <f t="shared" si="1"/>
        <v>45426</v>
      </c>
      <c r="U5" s="49">
        <f t="shared" si="1"/>
        <v>45427</v>
      </c>
      <c r="V5" s="49">
        <f t="shared" si="1"/>
        <v>45428</v>
      </c>
      <c r="W5" s="49">
        <f t="shared" si="1"/>
        <v>45429</v>
      </c>
      <c r="X5" s="49">
        <f t="shared" si="1"/>
        <v>45430</v>
      </c>
      <c r="Y5" s="49">
        <f t="shared" si="1"/>
        <v>45431</v>
      </c>
    </row>
    <row r="6" spans="1:30" s="23" customFormat="1" ht="9" customHeight="1" x14ac:dyDescent="0.2">
      <c r="A6" s="147"/>
      <c r="B6" s="147"/>
      <c r="C6" s="147"/>
      <c r="D6" s="147"/>
      <c r="E6" s="147"/>
      <c r="F6" s="147"/>
      <c r="G6" s="147"/>
      <c r="H6" s="147"/>
      <c r="I6" s="20"/>
      <c r="J6" s="20"/>
      <c r="K6" s="49">
        <f t="shared" si="0"/>
        <v>45369</v>
      </c>
      <c r="L6" s="49">
        <f t="shared" si="0"/>
        <v>45370</v>
      </c>
      <c r="M6" s="49">
        <f t="shared" si="0"/>
        <v>45371</v>
      </c>
      <c r="N6" s="49">
        <f t="shared" si="0"/>
        <v>45372</v>
      </c>
      <c r="O6" s="49">
        <f t="shared" si="0"/>
        <v>45373</v>
      </c>
      <c r="P6" s="49">
        <f t="shared" si="0"/>
        <v>45374</v>
      </c>
      <c r="Q6" s="49">
        <f t="shared" si="0"/>
        <v>45375</v>
      </c>
      <c r="R6" s="50"/>
      <c r="S6" s="49">
        <f t="shared" si="1"/>
        <v>45432</v>
      </c>
      <c r="T6" s="49">
        <f t="shared" si="1"/>
        <v>45433</v>
      </c>
      <c r="U6" s="49">
        <f t="shared" si="1"/>
        <v>45434</v>
      </c>
      <c r="V6" s="49">
        <f t="shared" si="1"/>
        <v>45435</v>
      </c>
      <c r="W6" s="49">
        <f t="shared" si="1"/>
        <v>45436</v>
      </c>
      <c r="X6" s="49">
        <f t="shared" si="1"/>
        <v>45437</v>
      </c>
      <c r="Y6" s="49">
        <f t="shared" si="1"/>
        <v>45438</v>
      </c>
    </row>
    <row r="7" spans="1:30" s="23" customFormat="1" ht="9" customHeight="1" x14ac:dyDescent="0.2">
      <c r="A7" s="147"/>
      <c r="B7" s="147"/>
      <c r="C7" s="147"/>
      <c r="D7" s="147"/>
      <c r="E7" s="147"/>
      <c r="F7" s="147"/>
      <c r="G7" s="147"/>
      <c r="H7" s="147"/>
      <c r="I7" s="20"/>
      <c r="J7" s="20"/>
      <c r="K7" s="49">
        <f t="shared" si="0"/>
        <v>45376</v>
      </c>
      <c r="L7" s="49">
        <f t="shared" si="0"/>
        <v>45377</v>
      </c>
      <c r="M7" s="49">
        <f t="shared" si="0"/>
        <v>45378</v>
      </c>
      <c r="N7" s="49">
        <f t="shared" si="0"/>
        <v>45379</v>
      </c>
      <c r="O7" s="49">
        <f t="shared" si="0"/>
        <v>45380</v>
      </c>
      <c r="P7" s="49">
        <f t="shared" si="0"/>
        <v>45381</v>
      </c>
      <c r="Q7" s="49">
        <f t="shared" si="0"/>
        <v>45382</v>
      </c>
      <c r="R7" s="50"/>
      <c r="S7" s="49">
        <f t="shared" si="1"/>
        <v>45439</v>
      </c>
      <c r="T7" s="49">
        <f t="shared" si="1"/>
        <v>45440</v>
      </c>
      <c r="U7" s="49">
        <f t="shared" si="1"/>
        <v>45441</v>
      </c>
      <c r="V7" s="49">
        <f t="shared" si="1"/>
        <v>45442</v>
      </c>
      <c r="W7" s="49">
        <f t="shared" si="1"/>
        <v>45443</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45383</v>
      </c>
      <c r="B9" s="150"/>
      <c r="C9" s="150">
        <f>C10</f>
        <v>45384</v>
      </c>
      <c r="D9" s="150"/>
      <c r="E9" s="150">
        <f>E10</f>
        <v>45385</v>
      </c>
      <c r="F9" s="150"/>
      <c r="G9" s="150">
        <f>G10</f>
        <v>45386</v>
      </c>
      <c r="H9" s="150"/>
      <c r="I9" s="150">
        <f>I10</f>
        <v>45387</v>
      </c>
      <c r="J9" s="150"/>
      <c r="K9" s="150">
        <f>K10</f>
        <v>45388</v>
      </c>
      <c r="L9" s="150"/>
      <c r="M9" s="150"/>
      <c r="N9" s="150"/>
      <c r="O9" s="150"/>
      <c r="P9" s="150"/>
      <c r="Q9" s="150"/>
      <c r="R9" s="150"/>
      <c r="S9" s="150">
        <f>S10</f>
        <v>45389</v>
      </c>
      <c r="T9" s="150"/>
      <c r="U9" s="150"/>
      <c r="V9" s="150"/>
      <c r="W9" s="150"/>
      <c r="X9" s="150"/>
      <c r="Y9" s="150"/>
      <c r="Z9" s="151"/>
      <c r="AA9" s="86"/>
      <c r="AB9" s="87" t="s">
        <v>18</v>
      </c>
      <c r="AC9" s="88"/>
      <c r="AD9" s="89"/>
    </row>
    <row r="10" spans="1:30" s="28" customFormat="1" ht="18.75" x14ac:dyDescent="0.2">
      <c r="A10" s="119">
        <f>$A$1-(WEEKDAY($A$1,1)-(день_начала-1))-IF((WEEKDAY($A$1,1)-(день_начала-1))&lt;=0,7,0)+1</f>
        <v>45383</v>
      </c>
      <c r="B10" s="47"/>
      <c r="C10" s="119">
        <f>A10+1</f>
        <v>45384</v>
      </c>
      <c r="D10" s="48"/>
      <c r="E10" s="119">
        <f>C10+1</f>
        <v>45385</v>
      </c>
      <c r="F10" s="48"/>
      <c r="G10" s="119">
        <f>E10+1</f>
        <v>45386</v>
      </c>
      <c r="H10" s="48"/>
      <c r="I10" s="119">
        <f>G10+1</f>
        <v>45387</v>
      </c>
      <c r="J10" s="48"/>
      <c r="K10" s="143">
        <f>I10+1</f>
        <v>45388</v>
      </c>
      <c r="L10" s="144"/>
      <c r="M10" s="145"/>
      <c r="N10" s="145"/>
      <c r="O10" s="145"/>
      <c r="P10" s="145"/>
      <c r="Q10" s="145"/>
      <c r="R10" s="146"/>
      <c r="S10" s="143">
        <f>K10+1</f>
        <v>45389</v>
      </c>
      <c r="T10" s="144"/>
      <c r="U10" s="145"/>
      <c r="V10" s="145"/>
      <c r="W10" s="145"/>
      <c r="X10" s="145"/>
      <c r="Y10" s="145"/>
      <c r="Z10" s="146"/>
      <c r="AA10" s="90"/>
      <c r="AB10" s="84" t="s">
        <v>19</v>
      </c>
      <c r="AC10" s="85">
        <v>21</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2</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3</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4</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4</v>
      </c>
      <c r="AD15" s="93">
        <v>5</v>
      </c>
    </row>
    <row r="16" spans="1:30" s="28" customFormat="1" ht="18.75" x14ac:dyDescent="0.2">
      <c r="A16" s="119">
        <f>S10+1</f>
        <v>45390</v>
      </c>
      <c r="B16" s="47"/>
      <c r="C16" s="119">
        <f>A16+1</f>
        <v>45391</v>
      </c>
      <c r="D16" s="48"/>
      <c r="E16" s="119">
        <f>C16+1</f>
        <v>45392</v>
      </c>
      <c r="F16" s="48"/>
      <c r="G16" s="119">
        <f>E16+1</f>
        <v>45393</v>
      </c>
      <c r="H16" s="48"/>
      <c r="I16" s="119">
        <f>G16+1</f>
        <v>45394</v>
      </c>
      <c r="J16" s="48"/>
      <c r="K16" s="143">
        <f>I16+1</f>
        <v>45395</v>
      </c>
      <c r="L16" s="144"/>
      <c r="M16" s="145"/>
      <c r="N16" s="145"/>
      <c r="O16" s="145"/>
      <c r="P16" s="145"/>
      <c r="Q16" s="145"/>
      <c r="R16" s="146"/>
      <c r="S16" s="143">
        <f>K16+1</f>
        <v>45396</v>
      </c>
      <c r="T16" s="144"/>
      <c r="U16" s="145"/>
      <c r="V16" s="145"/>
      <c r="W16" s="145"/>
      <c r="X16" s="145"/>
      <c r="Y16" s="145"/>
      <c r="Z16" s="146"/>
      <c r="AA16" s="90"/>
      <c r="AB16" s="84" t="s">
        <v>20</v>
      </c>
      <c r="AC16" s="85">
        <f>VLOOKUP(MAX(AC11:AC15),AC11:AD15,2,0)</f>
        <v>4</v>
      </c>
      <c r="AD16" s="94">
        <f>VLOOKUP(AC16,AA11:AC15,3,0)</f>
        <v>5</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1</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4</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v>13</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119">
        <f>S16+1</f>
        <v>45397</v>
      </c>
      <c r="B22" s="47"/>
      <c r="C22" s="119">
        <f>A22+1</f>
        <v>45398</v>
      </c>
      <c r="D22" s="48"/>
      <c r="E22" s="119">
        <f>C22+1</f>
        <v>45399</v>
      </c>
      <c r="F22" s="48"/>
      <c r="G22" s="119">
        <f>E22+1</f>
        <v>45400</v>
      </c>
      <c r="H22" s="48"/>
      <c r="I22" s="119">
        <f>G22+1</f>
        <v>45401</v>
      </c>
      <c r="J22" s="48"/>
      <c r="K22" s="143">
        <f>I22+1</f>
        <v>45402</v>
      </c>
      <c r="L22" s="144"/>
      <c r="M22" s="145"/>
      <c r="N22" s="145"/>
      <c r="O22" s="145"/>
      <c r="P22" s="145"/>
      <c r="Q22" s="145"/>
      <c r="R22" s="146"/>
      <c r="S22" s="143">
        <f>K22+1</f>
        <v>45403</v>
      </c>
      <c r="T22" s="144"/>
      <c r="U22" s="145"/>
      <c r="V22" s="145"/>
      <c r="W22" s="145"/>
      <c r="X22" s="145"/>
      <c r="Y22" s="145"/>
      <c r="Z22" s="146"/>
      <c r="AA22" s="65"/>
      <c r="AB22" s="103" t="s">
        <v>31</v>
      </c>
      <c r="AC22" s="104" t="s">
        <v>61</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19">
        <f>S22+1</f>
        <v>45404</v>
      </c>
      <c r="B28" s="47"/>
      <c r="C28" s="119">
        <f>A28+1</f>
        <v>45405</v>
      </c>
      <c r="D28" s="48"/>
      <c r="E28" s="119">
        <f>C28+1</f>
        <v>45406</v>
      </c>
      <c r="F28" s="48"/>
      <c r="G28" s="119">
        <f>E28+1</f>
        <v>45407</v>
      </c>
      <c r="H28" s="48"/>
      <c r="I28" s="119">
        <f>G28+1</f>
        <v>45408</v>
      </c>
      <c r="J28" s="48"/>
      <c r="K28" s="143">
        <f>I28+1</f>
        <v>45409</v>
      </c>
      <c r="L28" s="144"/>
      <c r="M28" s="145"/>
      <c r="N28" s="145"/>
      <c r="O28" s="145"/>
      <c r="P28" s="145"/>
      <c r="Q28" s="145"/>
      <c r="R28" s="146"/>
      <c r="S28" s="143">
        <f>K28+1</f>
        <v>45410</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19">
        <f>S28+1</f>
        <v>45411</v>
      </c>
      <c r="B34" s="47"/>
      <c r="C34" s="119">
        <f>A34+1</f>
        <v>45412</v>
      </c>
      <c r="D34" s="48"/>
      <c r="E34" s="119">
        <f>C34+1</f>
        <v>45413</v>
      </c>
      <c r="F34" s="48"/>
      <c r="G34" s="119">
        <f>E34+1</f>
        <v>45414</v>
      </c>
      <c r="H34" s="118"/>
      <c r="I34" s="119">
        <f>G34+1</f>
        <v>45415</v>
      </c>
      <c r="J34" s="118"/>
      <c r="K34" s="143">
        <f>I34+1</f>
        <v>45416</v>
      </c>
      <c r="L34" s="144"/>
      <c r="M34" s="145"/>
      <c r="N34" s="145"/>
      <c r="O34" s="145"/>
      <c r="P34" s="145"/>
      <c r="Q34" s="145"/>
      <c r="R34" s="146"/>
      <c r="S34" s="143">
        <f>K34+1</f>
        <v>45417</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116">
        <f>S34+1</f>
        <v>45418</v>
      </c>
      <c r="B40" s="117"/>
      <c r="C40" s="116">
        <f>A40+1</f>
        <v>45419</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70702-9280-47F3-B82E-1A19CEB5AC57}">
  <dimension ref="A1:AD45"/>
  <sheetViews>
    <sheetView tabSelected="1" topLeftCell="A7" workbookViewId="0">
      <selection activeCell="AB34" sqref="AB3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47">
        <f>DATE(Настройка!D5,Настройка!D7+21,1)</f>
        <v>45413</v>
      </c>
      <c r="B1" s="147"/>
      <c r="C1" s="147"/>
      <c r="D1" s="147"/>
      <c r="E1" s="147"/>
      <c r="F1" s="147"/>
      <c r="G1" s="147"/>
      <c r="H1" s="147"/>
      <c r="I1" s="20"/>
      <c r="J1" s="20"/>
      <c r="K1" s="148">
        <f>DATE(YEAR(A1),MONTH(A1)-1,1)</f>
        <v>45383</v>
      </c>
      <c r="L1" s="148"/>
      <c r="M1" s="148"/>
      <c r="N1" s="148"/>
      <c r="O1" s="148"/>
      <c r="P1" s="148"/>
      <c r="Q1" s="148"/>
      <c r="S1" s="148">
        <f>DATE(YEAR(A1),MONTH(A1)+1,1)</f>
        <v>45444</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f t="shared" ref="K3:Q8" si="0">IF(MONTH($K$1)&lt;&gt;MONTH($K$1-(WEEKDAY($K$1,1)-(день_начала-1))-IF((WEEKDAY($K$1,1)-(день_начала-1))&lt;=0,7,0)+(ROW(K3)-ROW($K$3))*7+(COLUMN(K3)-COLUMN($K$3)+1)),"",$K$1-(WEEKDAY($K$1,1)-(день_начала-1))-IF((WEEKDAY($K$1,1)-(день_начала-1))&lt;=0,7,0)+(ROW(K3)-ROW($K$3))*7+(COLUMN(K3)-COLUMN($K$3)+1))</f>
        <v>45383</v>
      </c>
      <c r="L3" s="49">
        <f t="shared" si="0"/>
        <v>45384</v>
      </c>
      <c r="M3" s="49">
        <f t="shared" si="0"/>
        <v>45385</v>
      </c>
      <c r="N3" s="49">
        <f t="shared" si="0"/>
        <v>45386</v>
      </c>
      <c r="O3" s="49">
        <f t="shared" si="0"/>
        <v>45387</v>
      </c>
      <c r="P3" s="49">
        <f t="shared" si="0"/>
        <v>45388</v>
      </c>
      <c r="Q3" s="49">
        <f t="shared" si="0"/>
        <v>45389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45444</v>
      </c>
      <c r="Y3" s="49">
        <f t="shared" si="1"/>
        <v>45445</v>
      </c>
    </row>
    <row r="4" spans="1:30" s="23" customFormat="1" ht="9" customHeight="1" x14ac:dyDescent="0.2">
      <c r="A4" s="147"/>
      <c r="B4" s="147"/>
      <c r="C4" s="147"/>
      <c r="D4" s="147"/>
      <c r="E4" s="147"/>
      <c r="F4" s="147"/>
      <c r="G4" s="147"/>
      <c r="H4" s="147"/>
      <c r="I4" s="20"/>
      <c r="J4" s="20"/>
      <c r="K4" s="49">
        <f t="shared" si="0"/>
        <v>45390</v>
      </c>
      <c r="L4" s="49">
        <f t="shared" si="0"/>
        <v>45391</v>
      </c>
      <c r="M4" s="49">
        <f t="shared" si="0"/>
        <v>45392</v>
      </c>
      <c r="N4" s="49">
        <f t="shared" si="0"/>
        <v>45393</v>
      </c>
      <c r="O4" s="49">
        <f t="shared" si="0"/>
        <v>45394</v>
      </c>
      <c r="P4" s="49">
        <f t="shared" si="0"/>
        <v>45395</v>
      </c>
      <c r="Q4" s="49">
        <f t="shared" si="0"/>
        <v>45396</v>
      </c>
      <c r="R4" s="50"/>
      <c r="S4" s="49">
        <f t="shared" si="1"/>
        <v>45446</v>
      </c>
      <c r="T4" s="49">
        <f t="shared" si="1"/>
        <v>45447</v>
      </c>
      <c r="U4" s="49">
        <f t="shared" si="1"/>
        <v>45448</v>
      </c>
      <c r="V4" s="49">
        <f t="shared" si="1"/>
        <v>45449</v>
      </c>
      <c r="W4" s="49">
        <f t="shared" si="1"/>
        <v>45450</v>
      </c>
      <c r="X4" s="49">
        <f t="shared" si="1"/>
        <v>45451</v>
      </c>
      <c r="Y4" s="49">
        <f t="shared" si="1"/>
        <v>45452</v>
      </c>
    </row>
    <row r="5" spans="1:30" s="23" customFormat="1" ht="9" customHeight="1" x14ac:dyDescent="0.2">
      <c r="A5" s="147"/>
      <c r="B5" s="147"/>
      <c r="C5" s="147"/>
      <c r="D5" s="147"/>
      <c r="E5" s="147"/>
      <c r="F5" s="147"/>
      <c r="G5" s="147"/>
      <c r="H5" s="147"/>
      <c r="I5" s="20"/>
      <c r="J5" s="20"/>
      <c r="K5" s="49">
        <f t="shared" si="0"/>
        <v>45397</v>
      </c>
      <c r="L5" s="49">
        <f t="shared" si="0"/>
        <v>45398</v>
      </c>
      <c r="M5" s="49">
        <f t="shared" si="0"/>
        <v>45399</v>
      </c>
      <c r="N5" s="49">
        <f t="shared" si="0"/>
        <v>45400</v>
      </c>
      <c r="O5" s="49">
        <f t="shared" si="0"/>
        <v>45401</v>
      </c>
      <c r="P5" s="49">
        <f t="shared" si="0"/>
        <v>45402</v>
      </c>
      <c r="Q5" s="49">
        <f t="shared" si="0"/>
        <v>45403</v>
      </c>
      <c r="R5" s="50"/>
      <c r="S5" s="49">
        <f t="shared" si="1"/>
        <v>45453</v>
      </c>
      <c r="T5" s="49">
        <f t="shared" si="1"/>
        <v>45454</v>
      </c>
      <c r="U5" s="49">
        <f t="shared" si="1"/>
        <v>45455</v>
      </c>
      <c r="V5" s="49">
        <f t="shared" si="1"/>
        <v>45456</v>
      </c>
      <c r="W5" s="49">
        <f t="shared" si="1"/>
        <v>45457</v>
      </c>
      <c r="X5" s="49">
        <f t="shared" si="1"/>
        <v>45458</v>
      </c>
      <c r="Y5" s="49">
        <f t="shared" si="1"/>
        <v>45459</v>
      </c>
    </row>
    <row r="6" spans="1:30" s="23" customFormat="1" ht="9" customHeight="1" x14ac:dyDescent="0.2">
      <c r="A6" s="147"/>
      <c r="B6" s="147"/>
      <c r="C6" s="147"/>
      <c r="D6" s="147"/>
      <c r="E6" s="147"/>
      <c r="F6" s="147"/>
      <c r="G6" s="147"/>
      <c r="H6" s="147"/>
      <c r="I6" s="20"/>
      <c r="J6" s="20"/>
      <c r="K6" s="49">
        <f t="shared" si="0"/>
        <v>45404</v>
      </c>
      <c r="L6" s="49">
        <f t="shared" si="0"/>
        <v>45405</v>
      </c>
      <c r="M6" s="49">
        <f t="shared" si="0"/>
        <v>45406</v>
      </c>
      <c r="N6" s="49">
        <f t="shared" si="0"/>
        <v>45407</v>
      </c>
      <c r="O6" s="49">
        <f t="shared" si="0"/>
        <v>45408</v>
      </c>
      <c r="P6" s="49">
        <f t="shared" si="0"/>
        <v>45409</v>
      </c>
      <c r="Q6" s="49">
        <f t="shared" si="0"/>
        <v>45410</v>
      </c>
      <c r="R6" s="50"/>
      <c r="S6" s="49">
        <f t="shared" si="1"/>
        <v>45460</v>
      </c>
      <c r="T6" s="49">
        <f t="shared" si="1"/>
        <v>45461</v>
      </c>
      <c r="U6" s="49">
        <f t="shared" si="1"/>
        <v>45462</v>
      </c>
      <c r="V6" s="49">
        <f t="shared" si="1"/>
        <v>45463</v>
      </c>
      <c r="W6" s="49">
        <f t="shared" si="1"/>
        <v>45464</v>
      </c>
      <c r="X6" s="49">
        <f t="shared" si="1"/>
        <v>45465</v>
      </c>
      <c r="Y6" s="49">
        <f t="shared" si="1"/>
        <v>45466</v>
      </c>
    </row>
    <row r="7" spans="1:30" s="23" customFormat="1" ht="9" customHeight="1" x14ac:dyDescent="0.2">
      <c r="A7" s="147"/>
      <c r="B7" s="147"/>
      <c r="C7" s="147"/>
      <c r="D7" s="147"/>
      <c r="E7" s="147"/>
      <c r="F7" s="147"/>
      <c r="G7" s="147"/>
      <c r="H7" s="147"/>
      <c r="I7" s="20"/>
      <c r="J7" s="20"/>
      <c r="K7" s="49">
        <f t="shared" si="0"/>
        <v>45411</v>
      </c>
      <c r="L7" s="49">
        <f t="shared" si="0"/>
        <v>45412</v>
      </c>
      <c r="M7" s="49" t="str">
        <f t="shared" si="0"/>
        <v/>
      </c>
      <c r="N7" s="49" t="str">
        <f t="shared" si="0"/>
        <v/>
      </c>
      <c r="O7" s="49" t="str">
        <f t="shared" si="0"/>
        <v/>
      </c>
      <c r="P7" s="49" t="str">
        <f t="shared" si="0"/>
        <v/>
      </c>
      <c r="Q7" s="49" t="str">
        <f t="shared" si="0"/>
        <v/>
      </c>
      <c r="R7" s="50"/>
      <c r="S7" s="49">
        <f t="shared" si="1"/>
        <v>45467</v>
      </c>
      <c r="T7" s="49">
        <f t="shared" si="1"/>
        <v>45468</v>
      </c>
      <c r="U7" s="49">
        <f t="shared" si="1"/>
        <v>45469</v>
      </c>
      <c r="V7" s="49">
        <f t="shared" si="1"/>
        <v>45470</v>
      </c>
      <c r="W7" s="49">
        <f t="shared" si="1"/>
        <v>45471</v>
      </c>
      <c r="X7" s="49">
        <f t="shared" si="1"/>
        <v>45472</v>
      </c>
      <c r="Y7" s="49">
        <f t="shared" si="1"/>
        <v>45473</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45411</v>
      </c>
      <c r="B9" s="150"/>
      <c r="C9" s="150">
        <f>C10</f>
        <v>45412</v>
      </c>
      <c r="D9" s="150"/>
      <c r="E9" s="150">
        <f>E10</f>
        <v>45413</v>
      </c>
      <c r="F9" s="150"/>
      <c r="G9" s="150">
        <f>G10</f>
        <v>45414</v>
      </c>
      <c r="H9" s="150"/>
      <c r="I9" s="150">
        <f>I10</f>
        <v>45415</v>
      </c>
      <c r="J9" s="150"/>
      <c r="K9" s="150">
        <f>K10</f>
        <v>45416</v>
      </c>
      <c r="L9" s="150"/>
      <c r="M9" s="150"/>
      <c r="N9" s="150"/>
      <c r="O9" s="150"/>
      <c r="P9" s="150"/>
      <c r="Q9" s="150"/>
      <c r="R9" s="150"/>
      <c r="S9" s="150">
        <f>S10</f>
        <v>45417</v>
      </c>
      <c r="T9" s="150"/>
      <c r="U9" s="150"/>
      <c r="V9" s="150"/>
      <c r="W9" s="150"/>
      <c r="X9" s="150"/>
      <c r="Y9" s="150"/>
      <c r="Z9" s="151"/>
      <c r="AA9" s="86"/>
      <c r="AB9" s="87" t="s">
        <v>18</v>
      </c>
      <c r="AC9" s="88"/>
      <c r="AD9" s="89"/>
    </row>
    <row r="10" spans="1:30" s="28" customFormat="1" ht="18.75" x14ac:dyDescent="0.2">
      <c r="A10" s="119">
        <f>$A$1-(WEEKDAY($A$1,1)-(день_начала-1))-IF((WEEKDAY($A$1,1)-(день_начала-1))&lt;=0,7,0)+1</f>
        <v>45411</v>
      </c>
      <c r="B10" s="47"/>
      <c r="C10" s="119">
        <f>A10+1</f>
        <v>45412</v>
      </c>
      <c r="D10" s="48"/>
      <c r="E10" s="119">
        <f>C10+1</f>
        <v>45413</v>
      </c>
      <c r="F10" s="48"/>
      <c r="G10" s="119">
        <f>E10+1</f>
        <v>45414</v>
      </c>
      <c r="H10" s="48"/>
      <c r="I10" s="119">
        <f>G10+1</f>
        <v>45415</v>
      </c>
      <c r="J10" s="48"/>
      <c r="K10" s="143">
        <f>I10+1</f>
        <v>45416</v>
      </c>
      <c r="L10" s="144"/>
      <c r="M10" s="145"/>
      <c r="N10" s="145"/>
      <c r="O10" s="145"/>
      <c r="P10" s="145"/>
      <c r="Q10" s="145"/>
      <c r="R10" s="146"/>
      <c r="S10" s="143">
        <f>K10+1</f>
        <v>45417</v>
      </c>
      <c r="T10" s="144"/>
      <c r="U10" s="145"/>
      <c r="V10" s="145"/>
      <c r="W10" s="145"/>
      <c r="X10" s="145"/>
      <c r="Y10" s="145"/>
      <c r="Z10" s="146"/>
      <c r="AA10" s="90"/>
      <c r="AB10" s="84" t="s">
        <v>19</v>
      </c>
      <c r="AC10" s="85">
        <v>33</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4</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10</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8</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8</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2</v>
      </c>
      <c r="AD15" s="93">
        <v>5</v>
      </c>
    </row>
    <row r="16" spans="1:30" s="28" customFormat="1" ht="18.75" x14ac:dyDescent="0.2">
      <c r="A16" s="119">
        <f>S10+1</f>
        <v>45418</v>
      </c>
      <c r="B16" s="47"/>
      <c r="C16" s="119">
        <f>A16+1</f>
        <v>45419</v>
      </c>
      <c r="D16" s="48"/>
      <c r="E16" s="119">
        <f>C16+1</f>
        <v>45420</v>
      </c>
      <c r="F16" s="48"/>
      <c r="G16" s="119">
        <f>E16+1</f>
        <v>45421</v>
      </c>
      <c r="H16" s="48"/>
      <c r="I16" s="119">
        <f>G16+1</f>
        <v>45422</v>
      </c>
      <c r="J16" s="48"/>
      <c r="K16" s="143">
        <f>I16+1</f>
        <v>45423</v>
      </c>
      <c r="L16" s="144"/>
      <c r="M16" s="145"/>
      <c r="N16" s="145"/>
      <c r="O16" s="145"/>
      <c r="P16" s="145"/>
      <c r="Q16" s="145"/>
      <c r="R16" s="146"/>
      <c r="S16" s="143">
        <f>K16+1</f>
        <v>45424</v>
      </c>
      <c r="T16" s="144"/>
      <c r="U16" s="145"/>
      <c r="V16" s="145"/>
      <c r="W16" s="145"/>
      <c r="X16" s="145"/>
      <c r="Y16" s="145"/>
      <c r="Z16" s="146"/>
      <c r="AA16" s="90"/>
      <c r="AB16" s="84" t="s">
        <v>20</v>
      </c>
      <c r="AC16" s="85">
        <f>VLOOKUP(MAX(AC11:AC15),AC11:AD15,2,0)</f>
        <v>2</v>
      </c>
      <c r="AD16" s="94">
        <f>VLOOKUP(AC16,AA11:AC15,3,0)</f>
        <v>10</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5</v>
      </c>
      <c r="AD17" s="94">
        <f>VLOOKUP(AC17,AA11:AC15,3,0)</f>
        <v>2</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6</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v>16</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1</v>
      </c>
      <c r="AD21" s="97"/>
    </row>
    <row r="22" spans="1:30" s="28" customFormat="1" ht="18.75" x14ac:dyDescent="0.2">
      <c r="A22" s="119">
        <f>S16+1</f>
        <v>45425</v>
      </c>
      <c r="B22" s="47"/>
      <c r="C22" s="119">
        <f>A22+1</f>
        <v>45426</v>
      </c>
      <c r="D22" s="48"/>
      <c r="E22" s="119">
        <f>C22+1</f>
        <v>45427</v>
      </c>
      <c r="F22" s="48"/>
      <c r="G22" s="119">
        <f>E22+1</f>
        <v>45428</v>
      </c>
      <c r="H22" s="48"/>
      <c r="I22" s="119">
        <f>G22+1</f>
        <v>45429</v>
      </c>
      <c r="J22" s="48"/>
      <c r="K22" s="143">
        <f>I22+1</f>
        <v>45430</v>
      </c>
      <c r="L22" s="144"/>
      <c r="M22" s="145"/>
      <c r="N22" s="145"/>
      <c r="O22" s="145"/>
      <c r="P22" s="145"/>
      <c r="Q22" s="145"/>
      <c r="R22" s="146"/>
      <c r="S22" s="143">
        <f>K22+1</f>
        <v>45431</v>
      </c>
      <c r="T22" s="144"/>
      <c r="U22" s="145"/>
      <c r="V22" s="145"/>
      <c r="W22" s="145"/>
      <c r="X22" s="145"/>
      <c r="Y22" s="145"/>
      <c r="Z22" s="146"/>
      <c r="AA22" s="65"/>
      <c r="AB22" s="103" t="s">
        <v>31</v>
      </c>
      <c r="AC22" s="104" t="s">
        <v>62</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19">
        <f>S22+1</f>
        <v>45432</v>
      </c>
      <c r="B28" s="47"/>
      <c r="C28" s="119">
        <f>A28+1</f>
        <v>45433</v>
      </c>
      <c r="D28" s="48"/>
      <c r="E28" s="119">
        <f>C28+1</f>
        <v>45434</v>
      </c>
      <c r="F28" s="48"/>
      <c r="G28" s="119">
        <f>E28+1</f>
        <v>45435</v>
      </c>
      <c r="H28" s="48"/>
      <c r="I28" s="119">
        <f>G28+1</f>
        <v>45436</v>
      </c>
      <c r="J28" s="48"/>
      <c r="K28" s="143">
        <f>I28+1</f>
        <v>45437</v>
      </c>
      <c r="L28" s="144"/>
      <c r="M28" s="145"/>
      <c r="N28" s="145"/>
      <c r="O28" s="145"/>
      <c r="P28" s="145"/>
      <c r="Q28" s="145"/>
      <c r="R28" s="146"/>
      <c r="S28" s="143">
        <f>K28+1</f>
        <v>45438</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19">
        <f>S28+1</f>
        <v>45439</v>
      </c>
      <c r="B34" s="47"/>
      <c r="C34" s="119">
        <f>A34+1</f>
        <v>45440</v>
      </c>
      <c r="D34" s="48"/>
      <c r="E34" s="119">
        <f>C34+1</f>
        <v>45441</v>
      </c>
      <c r="F34" s="48"/>
      <c r="G34" s="119">
        <f>E34+1</f>
        <v>45442</v>
      </c>
      <c r="H34" s="118"/>
      <c r="I34" s="119">
        <f>G34+1</f>
        <v>45443</v>
      </c>
      <c r="J34" s="118"/>
      <c r="K34" s="143">
        <f>I34+1</f>
        <v>45444</v>
      </c>
      <c r="L34" s="144"/>
      <c r="M34" s="145"/>
      <c r="N34" s="145"/>
      <c r="O34" s="145"/>
      <c r="P34" s="145"/>
      <c r="Q34" s="145"/>
      <c r="R34" s="146"/>
      <c r="S34" s="143">
        <f>K34+1</f>
        <v>45445</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116">
        <f>S34+1</f>
        <v>45446</v>
      </c>
      <c r="B40" s="117"/>
      <c r="C40" s="116">
        <f>A40+1</f>
        <v>45447</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2ED20-6CED-4EEF-BFBF-32238E740F3D}">
  <dimension ref="A1:AD45"/>
  <sheetViews>
    <sheetView workbookViewId="0">
      <selection activeCell="AB32" sqref="AB3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47">
        <f>DATE(Настройка!D5,Настройка!D7+22,1)</f>
        <v>45444</v>
      </c>
      <c r="B1" s="147"/>
      <c r="C1" s="147"/>
      <c r="D1" s="147"/>
      <c r="E1" s="147"/>
      <c r="F1" s="147"/>
      <c r="G1" s="147"/>
      <c r="H1" s="147"/>
      <c r="I1" s="20"/>
      <c r="J1" s="20"/>
      <c r="K1" s="148">
        <f>DATE(YEAR(A1),MONTH(A1)-1,1)</f>
        <v>45413</v>
      </c>
      <c r="L1" s="148"/>
      <c r="M1" s="148"/>
      <c r="N1" s="148"/>
      <c r="O1" s="148"/>
      <c r="P1" s="148"/>
      <c r="Q1" s="148"/>
      <c r="S1" s="148">
        <f>DATE(YEAR(A1),MONTH(A1)+1,1)</f>
        <v>45474</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45413</v>
      </c>
      <c r="N3" s="49">
        <f t="shared" si="0"/>
        <v>45414</v>
      </c>
      <c r="O3" s="49">
        <f t="shared" si="0"/>
        <v>45415</v>
      </c>
      <c r="P3" s="49">
        <f t="shared" si="0"/>
        <v>45416</v>
      </c>
      <c r="Q3" s="49">
        <f t="shared" si="0"/>
        <v>45417</v>
      </c>
      <c r="R3" s="50"/>
      <c r="S3" s="49">
        <f t="shared" ref="S3:Y8" si="1">IF(MONTH($S$1)&lt;&gt;MONTH($S$1-(WEEKDAY($S$1,1)-(день_начала-1))-IF((WEEKDAY($S$1,1)-(день_начала-1))&lt;=0,7,0)+(ROW(S3)-ROW($S$3))*7+(COLUMN(S3)-COLUMN($S$3)+1)),"",$S$1-(WEEKDAY($S$1,1)-(день_начала-1))-IF((WEEKDAY($S$1,1)-(день_начала-1))&lt;=0,7,0)+(ROW(S3)-ROW($S$3))*7+(COLUMN(S3)-COLUMN($S$3)+1))</f>
        <v>45474</v>
      </c>
      <c r="T3" s="49">
        <f t="shared" si="1"/>
        <v>45475</v>
      </c>
      <c r="U3" s="49">
        <f t="shared" si="1"/>
        <v>45476</v>
      </c>
      <c r="V3" s="49">
        <f t="shared" si="1"/>
        <v>45477</v>
      </c>
      <c r="W3" s="49">
        <f t="shared" si="1"/>
        <v>45478</v>
      </c>
      <c r="X3" s="49">
        <f t="shared" si="1"/>
        <v>45479</v>
      </c>
      <c r="Y3" s="49">
        <f t="shared" si="1"/>
        <v>45480</v>
      </c>
    </row>
    <row r="4" spans="1:30" s="23" customFormat="1" ht="9" customHeight="1" x14ac:dyDescent="0.2">
      <c r="A4" s="147"/>
      <c r="B4" s="147"/>
      <c r="C4" s="147"/>
      <c r="D4" s="147"/>
      <c r="E4" s="147"/>
      <c r="F4" s="147"/>
      <c r="G4" s="147"/>
      <c r="H4" s="147"/>
      <c r="I4" s="20"/>
      <c r="J4" s="20"/>
      <c r="K4" s="49">
        <f t="shared" si="0"/>
        <v>45418</v>
      </c>
      <c r="L4" s="49">
        <f t="shared" si="0"/>
        <v>45419</v>
      </c>
      <c r="M4" s="49">
        <f t="shared" si="0"/>
        <v>45420</v>
      </c>
      <c r="N4" s="49">
        <f t="shared" si="0"/>
        <v>45421</v>
      </c>
      <c r="O4" s="49">
        <f t="shared" si="0"/>
        <v>45422</v>
      </c>
      <c r="P4" s="49">
        <f t="shared" si="0"/>
        <v>45423</v>
      </c>
      <c r="Q4" s="49">
        <f t="shared" si="0"/>
        <v>45424</v>
      </c>
      <c r="R4" s="50"/>
      <c r="S4" s="49">
        <f t="shared" si="1"/>
        <v>45481</v>
      </c>
      <c r="T4" s="49">
        <f t="shared" si="1"/>
        <v>45482</v>
      </c>
      <c r="U4" s="49">
        <f t="shared" si="1"/>
        <v>45483</v>
      </c>
      <c r="V4" s="49">
        <f t="shared" si="1"/>
        <v>45484</v>
      </c>
      <c r="W4" s="49">
        <f t="shared" si="1"/>
        <v>45485</v>
      </c>
      <c r="X4" s="49">
        <f t="shared" si="1"/>
        <v>45486</v>
      </c>
      <c r="Y4" s="49">
        <f t="shared" si="1"/>
        <v>45487</v>
      </c>
    </row>
    <row r="5" spans="1:30" s="23" customFormat="1" ht="9" customHeight="1" x14ac:dyDescent="0.2">
      <c r="A5" s="147"/>
      <c r="B5" s="147"/>
      <c r="C5" s="147"/>
      <c r="D5" s="147"/>
      <c r="E5" s="147"/>
      <c r="F5" s="147"/>
      <c r="G5" s="147"/>
      <c r="H5" s="147"/>
      <c r="I5" s="20"/>
      <c r="J5" s="20"/>
      <c r="K5" s="49">
        <f t="shared" si="0"/>
        <v>45425</v>
      </c>
      <c r="L5" s="49">
        <f t="shared" si="0"/>
        <v>45426</v>
      </c>
      <c r="M5" s="49">
        <f t="shared" si="0"/>
        <v>45427</v>
      </c>
      <c r="N5" s="49">
        <f t="shared" si="0"/>
        <v>45428</v>
      </c>
      <c r="O5" s="49">
        <f t="shared" si="0"/>
        <v>45429</v>
      </c>
      <c r="P5" s="49">
        <f t="shared" si="0"/>
        <v>45430</v>
      </c>
      <c r="Q5" s="49">
        <f t="shared" si="0"/>
        <v>45431</v>
      </c>
      <c r="R5" s="50"/>
      <c r="S5" s="49">
        <f t="shared" si="1"/>
        <v>45488</v>
      </c>
      <c r="T5" s="49">
        <f t="shared" si="1"/>
        <v>45489</v>
      </c>
      <c r="U5" s="49">
        <f t="shared" si="1"/>
        <v>45490</v>
      </c>
      <c r="V5" s="49">
        <f t="shared" si="1"/>
        <v>45491</v>
      </c>
      <c r="W5" s="49">
        <f t="shared" si="1"/>
        <v>45492</v>
      </c>
      <c r="X5" s="49">
        <f t="shared" si="1"/>
        <v>45493</v>
      </c>
      <c r="Y5" s="49">
        <f t="shared" si="1"/>
        <v>45494</v>
      </c>
    </row>
    <row r="6" spans="1:30" s="23" customFormat="1" ht="9" customHeight="1" x14ac:dyDescent="0.2">
      <c r="A6" s="147"/>
      <c r="B6" s="147"/>
      <c r="C6" s="147"/>
      <c r="D6" s="147"/>
      <c r="E6" s="147"/>
      <c r="F6" s="147"/>
      <c r="G6" s="147"/>
      <c r="H6" s="147"/>
      <c r="I6" s="20"/>
      <c r="J6" s="20"/>
      <c r="K6" s="49">
        <f t="shared" si="0"/>
        <v>45432</v>
      </c>
      <c r="L6" s="49">
        <f t="shared" si="0"/>
        <v>45433</v>
      </c>
      <c r="M6" s="49">
        <f t="shared" si="0"/>
        <v>45434</v>
      </c>
      <c r="N6" s="49">
        <f t="shared" si="0"/>
        <v>45435</v>
      </c>
      <c r="O6" s="49">
        <f t="shared" si="0"/>
        <v>45436</v>
      </c>
      <c r="P6" s="49">
        <f t="shared" si="0"/>
        <v>45437</v>
      </c>
      <c r="Q6" s="49">
        <f t="shared" si="0"/>
        <v>45438</v>
      </c>
      <c r="R6" s="50"/>
      <c r="S6" s="49">
        <f t="shared" si="1"/>
        <v>45495</v>
      </c>
      <c r="T6" s="49">
        <f t="shared" si="1"/>
        <v>45496</v>
      </c>
      <c r="U6" s="49">
        <f t="shared" si="1"/>
        <v>45497</v>
      </c>
      <c r="V6" s="49">
        <f t="shared" si="1"/>
        <v>45498</v>
      </c>
      <c r="W6" s="49">
        <f t="shared" si="1"/>
        <v>45499</v>
      </c>
      <c r="X6" s="49">
        <f t="shared" si="1"/>
        <v>45500</v>
      </c>
      <c r="Y6" s="49">
        <f t="shared" si="1"/>
        <v>45501</v>
      </c>
    </row>
    <row r="7" spans="1:30" s="23" customFormat="1" ht="9" customHeight="1" x14ac:dyDescent="0.2">
      <c r="A7" s="147"/>
      <c r="B7" s="147"/>
      <c r="C7" s="147"/>
      <c r="D7" s="147"/>
      <c r="E7" s="147"/>
      <c r="F7" s="147"/>
      <c r="G7" s="147"/>
      <c r="H7" s="147"/>
      <c r="I7" s="20"/>
      <c r="J7" s="20"/>
      <c r="K7" s="49">
        <f t="shared" si="0"/>
        <v>45439</v>
      </c>
      <c r="L7" s="49">
        <f t="shared" si="0"/>
        <v>45440</v>
      </c>
      <c r="M7" s="49">
        <f t="shared" si="0"/>
        <v>45441</v>
      </c>
      <c r="N7" s="49">
        <f t="shared" si="0"/>
        <v>45442</v>
      </c>
      <c r="O7" s="49">
        <f t="shared" si="0"/>
        <v>45443</v>
      </c>
      <c r="P7" s="49" t="str">
        <f t="shared" si="0"/>
        <v/>
      </c>
      <c r="Q7" s="49" t="str">
        <f t="shared" si="0"/>
        <v/>
      </c>
      <c r="R7" s="50"/>
      <c r="S7" s="49">
        <f t="shared" si="1"/>
        <v>45502</v>
      </c>
      <c r="T7" s="49">
        <f t="shared" si="1"/>
        <v>45503</v>
      </c>
      <c r="U7" s="49">
        <f t="shared" si="1"/>
        <v>45504</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45439</v>
      </c>
      <c r="B9" s="150"/>
      <c r="C9" s="150">
        <f>C10</f>
        <v>45440</v>
      </c>
      <c r="D9" s="150"/>
      <c r="E9" s="150">
        <f>E10</f>
        <v>45441</v>
      </c>
      <c r="F9" s="150"/>
      <c r="G9" s="150">
        <f>G10</f>
        <v>45442</v>
      </c>
      <c r="H9" s="150"/>
      <c r="I9" s="150">
        <f>I10</f>
        <v>45443</v>
      </c>
      <c r="J9" s="150"/>
      <c r="K9" s="150">
        <f>K10</f>
        <v>45444</v>
      </c>
      <c r="L9" s="150"/>
      <c r="M9" s="150"/>
      <c r="N9" s="150"/>
      <c r="O9" s="150"/>
      <c r="P9" s="150"/>
      <c r="Q9" s="150"/>
      <c r="R9" s="150"/>
      <c r="S9" s="150">
        <f>S10</f>
        <v>45445</v>
      </c>
      <c r="T9" s="150"/>
      <c r="U9" s="150"/>
      <c r="V9" s="150"/>
      <c r="W9" s="150"/>
      <c r="X9" s="150"/>
      <c r="Y9" s="150"/>
      <c r="Z9" s="151"/>
      <c r="AA9" s="86"/>
      <c r="AB9" s="87" t="s">
        <v>18</v>
      </c>
      <c r="AC9" s="88"/>
      <c r="AD9" s="89"/>
    </row>
    <row r="10" spans="1:30" s="28" customFormat="1" ht="18.75" x14ac:dyDescent="0.2">
      <c r="A10" s="123">
        <f>$A$1-(WEEKDAY($A$1,1)-(день_начала-1))-IF((WEEKDAY($A$1,1)-(день_начала-1))&lt;=0,7,0)+1</f>
        <v>45439</v>
      </c>
      <c r="B10" s="47"/>
      <c r="C10" s="123">
        <f>A10+1</f>
        <v>45440</v>
      </c>
      <c r="D10" s="48"/>
      <c r="E10" s="123">
        <f>C10+1</f>
        <v>45441</v>
      </c>
      <c r="F10" s="48"/>
      <c r="G10" s="123">
        <f>E10+1</f>
        <v>45442</v>
      </c>
      <c r="H10" s="48"/>
      <c r="I10" s="123">
        <f>G10+1</f>
        <v>45443</v>
      </c>
      <c r="J10" s="48"/>
      <c r="K10" s="143">
        <f>I10+1</f>
        <v>45444</v>
      </c>
      <c r="L10" s="144"/>
      <c r="M10" s="145"/>
      <c r="N10" s="145"/>
      <c r="O10" s="145"/>
      <c r="P10" s="145"/>
      <c r="Q10" s="145"/>
      <c r="R10" s="146"/>
      <c r="S10" s="143">
        <f>K10+1</f>
        <v>45445</v>
      </c>
      <c r="T10" s="144"/>
      <c r="U10" s="145"/>
      <c r="V10" s="145"/>
      <c r="W10" s="145"/>
      <c r="X10" s="145"/>
      <c r="Y10" s="145"/>
      <c r="Z10" s="146"/>
      <c r="AA10" s="90"/>
      <c r="AB10" s="84" t="s">
        <v>19</v>
      </c>
      <c r="AC10" s="85">
        <f>SUM(AC11:AC15)</f>
        <v>25</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7</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4</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3</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5</v>
      </c>
      <c r="AD15" s="93">
        <v>5</v>
      </c>
    </row>
    <row r="16" spans="1:30" s="28" customFormat="1" ht="18.75" x14ac:dyDescent="0.2">
      <c r="A16" s="123">
        <f>S10+1</f>
        <v>45446</v>
      </c>
      <c r="B16" s="47"/>
      <c r="C16" s="123">
        <f>A16+1</f>
        <v>45447</v>
      </c>
      <c r="D16" s="48"/>
      <c r="E16" s="123">
        <f>C16+1</f>
        <v>45448</v>
      </c>
      <c r="F16" s="48"/>
      <c r="G16" s="123">
        <f>E16+1</f>
        <v>45449</v>
      </c>
      <c r="H16" s="48"/>
      <c r="I16" s="123">
        <f>G16+1</f>
        <v>45450</v>
      </c>
      <c r="J16" s="48"/>
      <c r="K16" s="143">
        <f>I16+1</f>
        <v>45451</v>
      </c>
      <c r="L16" s="144"/>
      <c r="M16" s="145"/>
      <c r="N16" s="145"/>
      <c r="O16" s="145"/>
      <c r="P16" s="145"/>
      <c r="Q16" s="145"/>
      <c r="R16" s="146"/>
      <c r="S16" s="143">
        <f>K16+1</f>
        <v>45452</v>
      </c>
      <c r="T16" s="144"/>
      <c r="U16" s="145"/>
      <c r="V16" s="145"/>
      <c r="W16" s="145"/>
      <c r="X16" s="145"/>
      <c r="Y16" s="145"/>
      <c r="Z16" s="146"/>
      <c r="AA16" s="90"/>
      <c r="AB16" s="84" t="s">
        <v>20</v>
      </c>
      <c r="AC16" s="85">
        <f>VLOOKUP(MAX(AC11:AC15),AC11:AD15,2,0)</f>
        <v>1</v>
      </c>
      <c r="AD16" s="94">
        <f>VLOOKUP(AC16,AA11:AC15,3,0)</f>
        <v>7</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3</v>
      </c>
      <c r="AD17" s="94">
        <f>VLOOKUP(AC17,AA11:AC15,3,0)</f>
        <v>3</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11</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123">
        <f>S16+1</f>
        <v>45453</v>
      </c>
      <c r="B22" s="47"/>
      <c r="C22" s="123">
        <f>A22+1</f>
        <v>45454</v>
      </c>
      <c r="D22" s="48"/>
      <c r="E22" s="123">
        <f>C22+1</f>
        <v>45455</v>
      </c>
      <c r="F22" s="48"/>
      <c r="G22" s="123">
        <f>E22+1</f>
        <v>45456</v>
      </c>
      <c r="H22" s="48"/>
      <c r="I22" s="123">
        <f>G22+1</f>
        <v>45457</v>
      </c>
      <c r="J22" s="48"/>
      <c r="K22" s="143">
        <f>I22+1</f>
        <v>45458</v>
      </c>
      <c r="L22" s="144"/>
      <c r="M22" s="145"/>
      <c r="N22" s="145"/>
      <c r="O22" s="145"/>
      <c r="P22" s="145"/>
      <c r="Q22" s="145"/>
      <c r="R22" s="146"/>
      <c r="S22" s="143">
        <f>K22+1</f>
        <v>45459</v>
      </c>
      <c r="T22" s="144"/>
      <c r="U22" s="145"/>
      <c r="V22" s="145"/>
      <c r="W22" s="145"/>
      <c r="X22" s="145"/>
      <c r="Y22" s="145"/>
      <c r="Z22" s="146"/>
      <c r="AA22" s="65"/>
      <c r="AB22" s="103" t="s">
        <v>31</v>
      </c>
      <c r="AC22" s="104" t="s">
        <v>32</v>
      </c>
      <c r="AD22" s="65"/>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123">
        <f>S22+1</f>
        <v>45460</v>
      </c>
      <c r="B28" s="47"/>
      <c r="C28" s="123">
        <f>A28+1</f>
        <v>45461</v>
      </c>
      <c r="D28" s="48"/>
      <c r="E28" s="123">
        <f>C28+1</f>
        <v>45462</v>
      </c>
      <c r="F28" s="48"/>
      <c r="G28" s="123">
        <f>E28+1</f>
        <v>45463</v>
      </c>
      <c r="H28" s="48"/>
      <c r="I28" s="123">
        <f>G28+1</f>
        <v>45464</v>
      </c>
      <c r="J28" s="48"/>
      <c r="K28" s="143">
        <f>I28+1</f>
        <v>45465</v>
      </c>
      <c r="L28" s="144"/>
      <c r="M28" s="145"/>
      <c r="N28" s="145"/>
      <c r="O28" s="145"/>
      <c r="P28" s="145"/>
      <c r="Q28" s="145"/>
      <c r="R28" s="146"/>
      <c r="S28" s="143">
        <f>K28+1</f>
        <v>45466</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123">
        <f>S28+1</f>
        <v>45467</v>
      </c>
      <c r="B34" s="47"/>
      <c r="C34" s="123">
        <f>A34+1</f>
        <v>45468</v>
      </c>
      <c r="D34" s="48"/>
      <c r="E34" s="123">
        <f>C34+1</f>
        <v>45469</v>
      </c>
      <c r="F34" s="48"/>
      <c r="G34" s="123">
        <f>E34+1</f>
        <v>45470</v>
      </c>
      <c r="H34" s="122"/>
      <c r="I34" s="123">
        <f>G34+1</f>
        <v>45471</v>
      </c>
      <c r="J34" s="122"/>
      <c r="K34" s="143">
        <f>I34+1</f>
        <v>45472</v>
      </c>
      <c r="L34" s="144"/>
      <c r="M34" s="145"/>
      <c r="N34" s="145"/>
      <c r="O34" s="145"/>
      <c r="P34" s="145"/>
      <c r="Q34" s="145"/>
      <c r="R34" s="146"/>
      <c r="S34" s="143">
        <f>K34+1</f>
        <v>45473</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120">
        <f>S34+1</f>
        <v>45474</v>
      </c>
      <c r="B40" s="121"/>
      <c r="C40" s="120">
        <f>A40+1</f>
        <v>45475</v>
      </c>
      <c r="D40" s="122"/>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K35:R35"/>
    <mergeCell ref="S35:Z35"/>
    <mergeCell ref="A36:B36"/>
    <mergeCell ref="C36:D36"/>
    <mergeCell ref="E36:F36"/>
    <mergeCell ref="G36:H36"/>
    <mergeCell ref="I36:J36"/>
    <mergeCell ref="K36:R36"/>
    <mergeCell ref="S36:Z36"/>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K29:R29"/>
    <mergeCell ref="S29:Z29"/>
    <mergeCell ref="A30:B30"/>
    <mergeCell ref="C30:D30"/>
    <mergeCell ref="E30:F30"/>
    <mergeCell ref="G30:H30"/>
    <mergeCell ref="I30:J30"/>
    <mergeCell ref="K30:R30"/>
    <mergeCell ref="S30:Z30"/>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K23:R23"/>
    <mergeCell ref="S23:Z23"/>
    <mergeCell ref="A24:B24"/>
    <mergeCell ref="C24:D24"/>
    <mergeCell ref="E24:F24"/>
    <mergeCell ref="G24:H24"/>
    <mergeCell ref="I24:J24"/>
    <mergeCell ref="K24:R24"/>
    <mergeCell ref="S24:Z24"/>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K17:R17"/>
    <mergeCell ref="S17:Z17"/>
    <mergeCell ref="A18:B18"/>
    <mergeCell ref="C18:D18"/>
    <mergeCell ref="E18:F18"/>
    <mergeCell ref="G18:H18"/>
    <mergeCell ref="I18:J18"/>
    <mergeCell ref="K18:R18"/>
    <mergeCell ref="S18:Z18"/>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E15" sqref="E15"/>
    </sheetView>
  </sheetViews>
  <sheetFormatPr defaultRowHeight="12.75" x14ac:dyDescent="0.2"/>
  <cols>
    <col min="1" max="16384" width="9.140625" style="53"/>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H14"/>
  <sheetViews>
    <sheetView workbookViewId="0">
      <selection activeCell="G11" sqref="G11"/>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6384" width="9.140625" style="53"/>
  </cols>
  <sheetData>
    <row r="1" spans="1:8" x14ac:dyDescent="0.25">
      <c r="A1" s="84" t="s">
        <v>19</v>
      </c>
      <c r="B1" s="53">
        <f>SUM(B2:B6)</f>
        <v>321</v>
      </c>
      <c r="G1" s="107" t="s">
        <v>45</v>
      </c>
      <c r="H1" s="109"/>
    </row>
    <row r="2" spans="1:8" x14ac:dyDescent="0.25">
      <c r="A2" s="85" t="s">
        <v>21</v>
      </c>
      <c r="B2" s="53">
        <f>SUM('Август 2022:Ноябрь 2023'!AC11)</f>
        <v>60</v>
      </c>
      <c r="C2" s="98">
        <v>1</v>
      </c>
      <c r="G2" s="108" t="s">
        <v>47</v>
      </c>
      <c r="H2" s="110">
        <v>2</v>
      </c>
    </row>
    <row r="3" spans="1:8" x14ac:dyDescent="0.2">
      <c r="A3" s="85" t="s">
        <v>22</v>
      </c>
      <c r="B3" s="53">
        <f>SUM('Август 2022:Ноябрь 2023'!AC12)</f>
        <v>72</v>
      </c>
      <c r="C3" s="98">
        <v>2</v>
      </c>
      <c r="G3" s="105" t="s">
        <v>48</v>
      </c>
      <c r="H3" s="110">
        <v>2</v>
      </c>
    </row>
    <row r="4" spans="1:8" x14ac:dyDescent="0.25">
      <c r="A4" s="85" t="s">
        <v>23</v>
      </c>
      <c r="B4" s="53">
        <f>SUM('Август 2022:Ноябрь 2023'!AC13)</f>
        <v>75</v>
      </c>
      <c r="C4" s="98">
        <v>3</v>
      </c>
      <c r="G4" s="108" t="s">
        <v>57</v>
      </c>
      <c r="H4" s="110">
        <v>2</v>
      </c>
    </row>
    <row r="5" spans="1:8" x14ac:dyDescent="0.25">
      <c r="A5" s="85" t="s">
        <v>24</v>
      </c>
      <c r="B5" s="53">
        <f>SUM('Август 2022:Ноябрь 2023'!AC14)</f>
        <v>66</v>
      </c>
      <c r="C5" s="98">
        <v>4</v>
      </c>
      <c r="G5" s="108" t="s">
        <v>46</v>
      </c>
      <c r="H5" s="110">
        <v>1</v>
      </c>
    </row>
    <row r="6" spans="1:8" x14ac:dyDescent="0.25">
      <c r="A6" s="85" t="s">
        <v>25</v>
      </c>
      <c r="B6" s="53">
        <f>SUM('Август 2022:Ноябрь 2023'!AC15)</f>
        <v>48</v>
      </c>
      <c r="C6" s="98">
        <v>5</v>
      </c>
      <c r="G6" s="108" t="s">
        <v>49</v>
      </c>
      <c r="H6" s="110">
        <v>1</v>
      </c>
    </row>
    <row r="7" spans="1:8" x14ac:dyDescent="0.25">
      <c r="A7" s="84" t="s">
        <v>20</v>
      </c>
      <c r="B7" s="53">
        <f>VLOOKUP(MAX(B2:B6),B2:C6,2,0)</f>
        <v>3</v>
      </c>
      <c r="C7" s="53">
        <f>MAX(B2:B6)</f>
        <v>75</v>
      </c>
      <c r="G7" s="108" t="s">
        <v>50</v>
      </c>
      <c r="H7" s="110">
        <v>1</v>
      </c>
    </row>
    <row r="8" spans="1:8" x14ac:dyDescent="0.25">
      <c r="A8" s="85" t="s">
        <v>26</v>
      </c>
      <c r="B8" s="53">
        <f>VLOOKUP(MIN(B2:B6),B2:C6,2,0)</f>
        <v>5</v>
      </c>
      <c r="C8" s="53">
        <f>MIN(B2:B6)</f>
        <v>48</v>
      </c>
      <c r="G8" s="108" t="s">
        <v>51</v>
      </c>
      <c r="H8" s="110">
        <v>1</v>
      </c>
    </row>
    <row r="9" spans="1:8" x14ac:dyDescent="0.25">
      <c r="A9" s="84" t="s">
        <v>30</v>
      </c>
      <c r="B9" s="53">
        <f>SUM('Август 2022:Ноябрь 2023'!AC19)</f>
        <v>181</v>
      </c>
      <c r="G9" s="108" t="s">
        <v>52</v>
      </c>
      <c r="H9" s="110">
        <v>1</v>
      </c>
    </row>
    <row r="10" spans="1:8" x14ac:dyDescent="0.25">
      <c r="A10" s="85" t="s">
        <v>28</v>
      </c>
      <c r="B10" s="53">
        <f>SUM('Август 2022:Ноябрь 2023'!AC20)</f>
        <v>64</v>
      </c>
      <c r="G10" s="108" t="s">
        <v>53</v>
      </c>
      <c r="H10" s="110">
        <v>1</v>
      </c>
    </row>
    <row r="11" spans="1:8" ht="16.5" thickBot="1" x14ac:dyDescent="0.3">
      <c r="A11" s="95" t="s">
        <v>29</v>
      </c>
      <c r="B11" s="53">
        <f>SUM('Август 2022:Ноябрь 2023'!AC21)</f>
        <v>4</v>
      </c>
      <c r="G11" s="108" t="s">
        <v>54</v>
      </c>
      <c r="H11" s="110">
        <v>1</v>
      </c>
    </row>
    <row r="12" spans="1:8" x14ac:dyDescent="0.25">
      <c r="G12" s="108" t="s">
        <v>55</v>
      </c>
      <c r="H12" s="110">
        <v>1</v>
      </c>
    </row>
    <row r="13" spans="1:8" x14ac:dyDescent="0.25">
      <c r="G13" s="108" t="s">
        <v>56</v>
      </c>
      <c r="H13" s="110">
        <v>1</v>
      </c>
    </row>
    <row r="14" spans="1:8" x14ac:dyDescent="0.25">
      <c r="G14" s="108" t="s">
        <v>58</v>
      </c>
      <c r="H14" s="110">
        <v>1</v>
      </c>
    </row>
  </sheetData>
  <sortState xmlns:xlrd2="http://schemas.microsoft.com/office/spreadsheetml/2017/richdata2" ref="G2:H14">
    <sortCondition descending="1" ref="H2:H14"/>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B32" sqref="AB32"/>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56">
        <f>DATE(Настройка!D5,Настройка!D7,1)</f>
        <v>44774</v>
      </c>
      <c r="B1" s="156"/>
      <c r="C1" s="156"/>
      <c r="D1" s="156"/>
      <c r="E1" s="156"/>
      <c r="F1" s="156"/>
      <c r="G1" s="156"/>
      <c r="H1" s="156"/>
      <c r="I1" s="54"/>
      <c r="J1" s="54"/>
      <c r="K1" s="166">
        <f>DATE(YEAR(A1),MONTH(A1)-1,1)</f>
        <v>44743</v>
      </c>
      <c r="L1" s="166"/>
      <c r="M1" s="166"/>
      <c r="N1" s="166"/>
      <c r="O1" s="166"/>
      <c r="P1" s="166"/>
      <c r="Q1" s="166"/>
      <c r="S1" s="166">
        <f>DATE(YEAR(A1),MONTH(A1)+1,1)</f>
        <v>44805</v>
      </c>
      <c r="T1" s="166"/>
      <c r="U1" s="166"/>
      <c r="V1" s="166"/>
      <c r="W1" s="166"/>
      <c r="X1" s="166"/>
      <c r="Y1" s="166"/>
      <c r="AB1" s="83"/>
      <c r="AC1" s="83"/>
    </row>
    <row r="2" spans="1:30" s="55" customFormat="1" ht="11.25" customHeight="1" x14ac:dyDescent="0.25">
      <c r="A2" s="156"/>
      <c r="B2" s="156"/>
      <c r="C2" s="156"/>
      <c r="D2" s="156"/>
      <c r="E2" s="156"/>
      <c r="F2" s="156"/>
      <c r="G2" s="156"/>
      <c r="H2" s="156"/>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56"/>
      <c r="B3" s="156"/>
      <c r="C3" s="156"/>
      <c r="D3" s="156"/>
      <c r="E3" s="156"/>
      <c r="F3" s="156"/>
      <c r="G3" s="156"/>
      <c r="H3" s="156"/>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56"/>
      <c r="B4" s="156"/>
      <c r="C4" s="156"/>
      <c r="D4" s="156"/>
      <c r="E4" s="156"/>
      <c r="F4" s="156"/>
      <c r="G4" s="156"/>
      <c r="H4" s="156"/>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56"/>
      <c r="B5" s="156"/>
      <c r="C5" s="156"/>
      <c r="D5" s="156"/>
      <c r="E5" s="156"/>
      <c r="F5" s="156"/>
      <c r="G5" s="156"/>
      <c r="H5" s="156"/>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56"/>
      <c r="B6" s="156"/>
      <c r="C6" s="156"/>
      <c r="D6" s="156"/>
      <c r="E6" s="156"/>
      <c r="F6" s="156"/>
      <c r="G6" s="156"/>
      <c r="H6" s="156"/>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56"/>
      <c r="B7" s="156"/>
      <c r="C7" s="156"/>
      <c r="D7" s="156"/>
      <c r="E7" s="156"/>
      <c r="F7" s="156"/>
      <c r="G7" s="156"/>
      <c r="H7" s="156"/>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64">
        <f>A10</f>
        <v>44774</v>
      </c>
      <c r="B9" s="165"/>
      <c r="C9" s="165">
        <f>C10</f>
        <v>44775</v>
      </c>
      <c r="D9" s="165"/>
      <c r="E9" s="165">
        <f>E10</f>
        <v>44776</v>
      </c>
      <c r="F9" s="165"/>
      <c r="G9" s="165">
        <f>G10</f>
        <v>44777</v>
      </c>
      <c r="H9" s="165"/>
      <c r="I9" s="165">
        <f>I10</f>
        <v>44778</v>
      </c>
      <c r="J9" s="165"/>
      <c r="K9" s="165">
        <f>K10</f>
        <v>44779</v>
      </c>
      <c r="L9" s="165"/>
      <c r="M9" s="165"/>
      <c r="N9" s="165"/>
      <c r="O9" s="165"/>
      <c r="P9" s="165"/>
      <c r="Q9" s="165"/>
      <c r="R9" s="165"/>
      <c r="S9" s="165">
        <f>S10</f>
        <v>44780</v>
      </c>
      <c r="T9" s="165"/>
      <c r="U9" s="165"/>
      <c r="V9" s="165"/>
      <c r="W9" s="165"/>
      <c r="X9" s="165"/>
      <c r="Y9" s="165"/>
      <c r="Z9" s="165"/>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73">
        <f>I10+1</f>
        <v>44779</v>
      </c>
      <c r="L10" s="174"/>
      <c r="M10" s="175"/>
      <c r="N10" s="175"/>
      <c r="O10" s="175"/>
      <c r="P10" s="175"/>
      <c r="Q10" s="175"/>
      <c r="R10" s="176"/>
      <c r="S10" s="173">
        <f>K10+1</f>
        <v>44780</v>
      </c>
      <c r="T10" s="174"/>
      <c r="U10" s="175"/>
      <c r="V10" s="175"/>
      <c r="W10" s="175"/>
      <c r="X10" s="175"/>
      <c r="Y10" s="175"/>
      <c r="Z10" s="175"/>
      <c r="AA10" s="90"/>
      <c r="AB10" s="84" t="s">
        <v>19</v>
      </c>
      <c r="AC10" s="85">
        <f>SUM(AC11:AC15)</f>
        <v>25</v>
      </c>
      <c r="AD10" s="91"/>
    </row>
    <row r="11" spans="1:30" s="65" customFormat="1" x14ac:dyDescent="0.2">
      <c r="A11" s="157"/>
      <c r="B11" s="158"/>
      <c r="C11" s="157"/>
      <c r="D11" s="159"/>
      <c r="E11" s="157"/>
      <c r="F11" s="159"/>
      <c r="G11" s="157"/>
      <c r="H11" s="159"/>
      <c r="I11" s="157"/>
      <c r="J11" s="159"/>
      <c r="K11" s="160"/>
      <c r="L11" s="161"/>
      <c r="M11" s="161"/>
      <c r="N11" s="161"/>
      <c r="O11" s="161"/>
      <c r="P11" s="161"/>
      <c r="Q11" s="161"/>
      <c r="R11" s="162"/>
      <c r="S11" s="160"/>
      <c r="T11" s="161"/>
      <c r="U11" s="161"/>
      <c r="V11" s="161"/>
      <c r="W11" s="161"/>
      <c r="X11" s="161"/>
      <c r="Y11" s="161"/>
      <c r="Z11" s="163"/>
      <c r="AA11" s="92">
        <v>1</v>
      </c>
      <c r="AB11" s="85" t="s">
        <v>21</v>
      </c>
      <c r="AC11" s="85">
        <v>7</v>
      </c>
      <c r="AD11" s="93">
        <v>1</v>
      </c>
    </row>
    <row r="12" spans="1:30" s="65" customFormat="1" x14ac:dyDescent="0.2">
      <c r="A12" s="157"/>
      <c r="B12" s="158"/>
      <c r="C12" s="157"/>
      <c r="D12" s="159"/>
      <c r="E12" s="157"/>
      <c r="F12" s="159"/>
      <c r="G12" s="157"/>
      <c r="H12" s="159"/>
      <c r="I12" s="157"/>
      <c r="J12" s="159"/>
      <c r="K12" s="160"/>
      <c r="L12" s="161"/>
      <c r="M12" s="161"/>
      <c r="N12" s="161"/>
      <c r="O12" s="161"/>
      <c r="P12" s="161"/>
      <c r="Q12" s="161"/>
      <c r="R12" s="162"/>
      <c r="S12" s="160"/>
      <c r="T12" s="161"/>
      <c r="U12" s="161"/>
      <c r="V12" s="161"/>
      <c r="W12" s="161"/>
      <c r="X12" s="161"/>
      <c r="Y12" s="161"/>
      <c r="Z12" s="163"/>
      <c r="AA12" s="92">
        <v>2</v>
      </c>
      <c r="AB12" s="85" t="s">
        <v>22</v>
      </c>
      <c r="AC12" s="85">
        <v>4</v>
      </c>
      <c r="AD12" s="93">
        <v>2</v>
      </c>
    </row>
    <row r="13" spans="1:30" s="65" customFormat="1" x14ac:dyDescent="0.2">
      <c r="A13" s="157"/>
      <c r="B13" s="158"/>
      <c r="C13" s="157"/>
      <c r="D13" s="159"/>
      <c r="E13" s="157"/>
      <c r="F13" s="159"/>
      <c r="G13" s="157"/>
      <c r="H13" s="159"/>
      <c r="I13" s="157"/>
      <c r="J13" s="159"/>
      <c r="K13" s="160"/>
      <c r="L13" s="161"/>
      <c r="M13" s="161"/>
      <c r="N13" s="161"/>
      <c r="O13" s="161"/>
      <c r="P13" s="161"/>
      <c r="Q13" s="161"/>
      <c r="R13" s="162"/>
      <c r="S13" s="160"/>
      <c r="T13" s="161"/>
      <c r="U13" s="161"/>
      <c r="V13" s="161"/>
      <c r="W13" s="161"/>
      <c r="X13" s="161"/>
      <c r="Y13" s="161"/>
      <c r="Z13" s="163"/>
      <c r="AA13" s="92">
        <v>3</v>
      </c>
      <c r="AB13" s="85" t="s">
        <v>23</v>
      </c>
      <c r="AC13" s="85">
        <v>3</v>
      </c>
      <c r="AD13" s="93">
        <v>3</v>
      </c>
    </row>
    <row r="14" spans="1:30" s="65" customFormat="1" x14ac:dyDescent="0.2">
      <c r="A14" s="157"/>
      <c r="B14" s="158"/>
      <c r="C14" s="157"/>
      <c r="D14" s="159"/>
      <c r="E14" s="157"/>
      <c r="F14" s="159"/>
      <c r="G14" s="157"/>
      <c r="H14" s="159"/>
      <c r="I14" s="157"/>
      <c r="J14" s="159"/>
      <c r="K14" s="160"/>
      <c r="L14" s="161"/>
      <c r="M14" s="161"/>
      <c r="N14" s="161"/>
      <c r="O14" s="161"/>
      <c r="P14" s="161"/>
      <c r="Q14" s="161"/>
      <c r="R14" s="162"/>
      <c r="S14" s="160"/>
      <c r="T14" s="161"/>
      <c r="U14" s="161"/>
      <c r="V14" s="161"/>
      <c r="W14" s="161"/>
      <c r="X14" s="161"/>
      <c r="Y14" s="161"/>
      <c r="Z14" s="163"/>
      <c r="AA14" s="92">
        <v>4</v>
      </c>
      <c r="AB14" s="85" t="s">
        <v>24</v>
      </c>
      <c r="AC14" s="85">
        <v>6</v>
      </c>
      <c r="AD14" s="93">
        <v>4</v>
      </c>
    </row>
    <row r="15" spans="1:30" s="69" customFormat="1" ht="13.15" customHeight="1" x14ac:dyDescent="0.2">
      <c r="A15" s="167"/>
      <c r="B15" s="168"/>
      <c r="C15" s="167"/>
      <c r="D15" s="169"/>
      <c r="E15" s="167"/>
      <c r="F15" s="169"/>
      <c r="G15" s="167"/>
      <c r="H15" s="169"/>
      <c r="I15" s="167"/>
      <c r="J15" s="169"/>
      <c r="K15" s="170"/>
      <c r="L15" s="171"/>
      <c r="M15" s="171"/>
      <c r="N15" s="171"/>
      <c r="O15" s="171"/>
      <c r="P15" s="171"/>
      <c r="Q15" s="171"/>
      <c r="R15" s="172"/>
      <c r="S15" s="170"/>
      <c r="T15" s="171"/>
      <c r="U15" s="171"/>
      <c r="V15" s="171"/>
      <c r="W15" s="171"/>
      <c r="X15" s="171"/>
      <c r="Y15" s="171"/>
      <c r="Z15" s="171"/>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73">
        <f>I16+1</f>
        <v>44786</v>
      </c>
      <c r="L16" s="174"/>
      <c r="M16" s="175"/>
      <c r="N16" s="175"/>
      <c r="O16" s="175"/>
      <c r="P16" s="175"/>
      <c r="Q16" s="175"/>
      <c r="R16" s="176"/>
      <c r="S16" s="173">
        <f>K16+1</f>
        <v>44787</v>
      </c>
      <c r="T16" s="174"/>
      <c r="U16" s="175"/>
      <c r="V16" s="175"/>
      <c r="W16" s="175"/>
      <c r="X16" s="175"/>
      <c r="Y16" s="175"/>
      <c r="Z16" s="175"/>
      <c r="AA16" s="90"/>
      <c r="AB16" s="84" t="s">
        <v>20</v>
      </c>
      <c r="AC16" s="85">
        <f>VLOOKUP(MAX(AC11:AC15),AC11:AD15,2,0)</f>
        <v>1</v>
      </c>
      <c r="AD16" s="94">
        <f>VLOOKUP(AC16,AA11:AC15,3,0)</f>
        <v>7</v>
      </c>
    </row>
    <row r="17" spans="1:30" s="65" customFormat="1" x14ac:dyDescent="0.2">
      <c r="A17" s="157"/>
      <c r="B17" s="158"/>
      <c r="C17" s="157"/>
      <c r="D17" s="159"/>
      <c r="E17" s="157"/>
      <c r="F17" s="159"/>
      <c r="G17" s="157"/>
      <c r="H17" s="159"/>
      <c r="I17" s="157"/>
      <c r="J17" s="159"/>
      <c r="K17" s="160"/>
      <c r="L17" s="161"/>
      <c r="M17" s="161"/>
      <c r="N17" s="161"/>
      <c r="O17" s="161"/>
      <c r="P17" s="161"/>
      <c r="Q17" s="161"/>
      <c r="R17" s="162"/>
      <c r="S17" s="160"/>
      <c r="T17" s="161"/>
      <c r="U17" s="161"/>
      <c r="V17" s="161"/>
      <c r="W17" s="161"/>
      <c r="X17" s="161"/>
      <c r="Y17" s="161"/>
      <c r="Z17" s="163"/>
      <c r="AA17" s="90"/>
      <c r="AB17" s="85" t="s">
        <v>26</v>
      </c>
      <c r="AC17" s="85">
        <f>VLOOKUP(MIN(AC11:AC15),AC11:AD15,2,0)</f>
        <v>3</v>
      </c>
      <c r="AD17" s="94">
        <f>VLOOKUP(AC17,AA11:AC15,3,0)</f>
        <v>3</v>
      </c>
    </row>
    <row r="18" spans="1:30" s="65" customFormat="1" x14ac:dyDescent="0.2">
      <c r="A18" s="157"/>
      <c r="B18" s="158"/>
      <c r="C18" s="157"/>
      <c r="D18" s="159"/>
      <c r="E18" s="157"/>
      <c r="F18" s="159"/>
      <c r="G18" s="157"/>
      <c r="H18" s="159"/>
      <c r="I18" s="157"/>
      <c r="J18" s="159"/>
      <c r="K18" s="160"/>
      <c r="L18" s="161"/>
      <c r="M18" s="161"/>
      <c r="N18" s="161"/>
      <c r="O18" s="161"/>
      <c r="P18" s="161"/>
      <c r="Q18" s="161"/>
      <c r="R18" s="162"/>
      <c r="S18" s="160"/>
      <c r="T18" s="161"/>
      <c r="U18" s="161"/>
      <c r="V18" s="161"/>
      <c r="W18" s="161"/>
      <c r="X18" s="161"/>
      <c r="Y18" s="161"/>
      <c r="Z18" s="163"/>
      <c r="AA18" s="90"/>
      <c r="AB18" s="84" t="s">
        <v>27</v>
      </c>
      <c r="AC18" s="85">
        <v>5</v>
      </c>
      <c r="AD18" s="91"/>
    </row>
    <row r="19" spans="1:30" s="65" customFormat="1" x14ac:dyDescent="0.2">
      <c r="A19" s="157"/>
      <c r="B19" s="158"/>
      <c r="C19" s="157"/>
      <c r="D19" s="159"/>
      <c r="E19" s="157"/>
      <c r="F19" s="159"/>
      <c r="G19" s="157"/>
      <c r="H19" s="159"/>
      <c r="I19" s="157"/>
      <c r="J19" s="159"/>
      <c r="K19" s="160"/>
      <c r="L19" s="161"/>
      <c r="M19" s="161"/>
      <c r="N19" s="161"/>
      <c r="O19" s="161"/>
      <c r="P19" s="161"/>
      <c r="Q19" s="161"/>
      <c r="R19" s="162"/>
      <c r="S19" s="160"/>
      <c r="T19" s="161"/>
      <c r="U19" s="161"/>
      <c r="V19" s="161"/>
      <c r="W19" s="161"/>
      <c r="X19" s="161"/>
      <c r="Y19" s="161"/>
      <c r="Z19" s="163"/>
      <c r="AA19" s="90"/>
      <c r="AB19" s="84" t="s">
        <v>30</v>
      </c>
      <c r="AC19" s="85">
        <f>AC10-AC20*2-AC21*3</f>
        <v>11</v>
      </c>
      <c r="AD19" s="91"/>
    </row>
    <row r="20" spans="1:30" s="65" customFormat="1" x14ac:dyDescent="0.2">
      <c r="A20" s="157"/>
      <c r="B20" s="158"/>
      <c r="C20" s="157"/>
      <c r="D20" s="159"/>
      <c r="E20" s="157"/>
      <c r="F20" s="159"/>
      <c r="G20" s="157"/>
      <c r="H20" s="159"/>
      <c r="I20" s="157"/>
      <c r="J20" s="159"/>
      <c r="K20" s="160"/>
      <c r="L20" s="161"/>
      <c r="M20" s="161"/>
      <c r="N20" s="161"/>
      <c r="O20" s="161"/>
      <c r="P20" s="161"/>
      <c r="Q20" s="161"/>
      <c r="R20" s="162"/>
      <c r="S20" s="160"/>
      <c r="T20" s="161"/>
      <c r="U20" s="161"/>
      <c r="V20" s="161"/>
      <c r="W20" s="161"/>
      <c r="X20" s="161"/>
      <c r="Y20" s="161"/>
      <c r="Z20" s="163"/>
      <c r="AA20" s="90"/>
      <c r="AB20" s="85" t="s">
        <v>28</v>
      </c>
      <c r="AC20" s="85">
        <v>7</v>
      </c>
      <c r="AD20" s="91"/>
    </row>
    <row r="21" spans="1:30" s="69" customFormat="1" ht="13.15" customHeight="1" thickBot="1" x14ac:dyDescent="0.25">
      <c r="A21" s="167"/>
      <c r="B21" s="168"/>
      <c r="C21" s="167"/>
      <c r="D21" s="169"/>
      <c r="E21" s="167"/>
      <c r="F21" s="169"/>
      <c r="G21" s="167"/>
      <c r="H21" s="169"/>
      <c r="I21" s="167"/>
      <c r="J21" s="169"/>
      <c r="K21" s="170"/>
      <c r="L21" s="171"/>
      <c r="M21" s="171"/>
      <c r="N21" s="171"/>
      <c r="O21" s="171"/>
      <c r="P21" s="171"/>
      <c r="Q21" s="171"/>
      <c r="R21" s="172"/>
      <c r="S21" s="170"/>
      <c r="T21" s="171"/>
      <c r="U21" s="171"/>
      <c r="V21" s="171"/>
      <c r="W21" s="171"/>
      <c r="X21" s="171"/>
      <c r="Y21" s="171"/>
      <c r="Z21" s="172"/>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73">
        <f>I22+1</f>
        <v>44793</v>
      </c>
      <c r="L22" s="174"/>
      <c r="M22" s="175"/>
      <c r="N22" s="175"/>
      <c r="O22" s="175"/>
      <c r="P22" s="175"/>
      <c r="Q22" s="175"/>
      <c r="R22" s="176"/>
      <c r="S22" s="173">
        <f>K22+1</f>
        <v>44794</v>
      </c>
      <c r="T22" s="174"/>
      <c r="U22" s="175"/>
      <c r="V22" s="175"/>
      <c r="W22" s="175"/>
      <c r="X22" s="175"/>
      <c r="Y22" s="175"/>
      <c r="Z22" s="176"/>
      <c r="AB22" s="103" t="s">
        <v>31</v>
      </c>
      <c r="AC22" s="104" t="s">
        <v>32</v>
      </c>
    </row>
    <row r="23" spans="1:30" s="65" customFormat="1" x14ac:dyDescent="0.2">
      <c r="A23" s="157"/>
      <c r="B23" s="158"/>
      <c r="C23" s="157"/>
      <c r="D23" s="159"/>
      <c r="E23" s="157"/>
      <c r="F23" s="159"/>
      <c r="G23" s="157"/>
      <c r="H23" s="159"/>
      <c r="I23" s="157"/>
      <c r="J23" s="159"/>
      <c r="K23" s="160"/>
      <c r="L23" s="161"/>
      <c r="M23" s="161"/>
      <c r="N23" s="161"/>
      <c r="O23" s="161"/>
      <c r="P23" s="161"/>
      <c r="Q23" s="161"/>
      <c r="R23" s="162"/>
      <c r="S23" s="160"/>
      <c r="T23" s="161"/>
      <c r="U23" s="161"/>
      <c r="V23" s="161"/>
      <c r="W23" s="161"/>
      <c r="X23" s="161"/>
      <c r="Y23" s="161"/>
      <c r="Z23" s="162"/>
      <c r="AB23" s="82"/>
      <c r="AC23" s="82"/>
    </row>
    <row r="24" spans="1:30" s="65" customFormat="1" x14ac:dyDescent="0.2">
      <c r="A24" s="157"/>
      <c r="B24" s="158"/>
      <c r="C24" s="157"/>
      <c r="D24" s="159"/>
      <c r="E24" s="157"/>
      <c r="F24" s="159"/>
      <c r="G24" s="157"/>
      <c r="H24" s="159"/>
      <c r="I24" s="157"/>
      <c r="J24" s="159"/>
      <c r="K24" s="160"/>
      <c r="L24" s="161"/>
      <c r="M24" s="161"/>
      <c r="N24" s="161"/>
      <c r="O24" s="161"/>
      <c r="P24" s="161"/>
      <c r="Q24" s="161"/>
      <c r="R24" s="162"/>
      <c r="S24" s="160"/>
      <c r="T24" s="161"/>
      <c r="U24" s="161"/>
      <c r="V24" s="161"/>
      <c r="W24" s="161"/>
      <c r="X24" s="161"/>
      <c r="Y24" s="161"/>
      <c r="Z24" s="162"/>
      <c r="AB24" s="82"/>
      <c r="AC24" s="82"/>
    </row>
    <row r="25" spans="1:30" s="65" customFormat="1" x14ac:dyDescent="0.2">
      <c r="A25" s="157"/>
      <c r="B25" s="158"/>
      <c r="C25" s="157"/>
      <c r="D25" s="159"/>
      <c r="E25" s="157"/>
      <c r="F25" s="159"/>
      <c r="G25" s="157"/>
      <c r="H25" s="159"/>
      <c r="I25" s="157"/>
      <c r="J25" s="159"/>
      <c r="K25" s="160"/>
      <c r="L25" s="161"/>
      <c r="M25" s="161"/>
      <c r="N25" s="161"/>
      <c r="O25" s="161"/>
      <c r="P25" s="161"/>
      <c r="Q25" s="161"/>
      <c r="R25" s="162"/>
      <c r="S25" s="160"/>
      <c r="T25" s="161"/>
      <c r="U25" s="161"/>
      <c r="V25" s="161"/>
      <c r="W25" s="161"/>
      <c r="X25" s="161"/>
      <c r="Y25" s="161"/>
      <c r="Z25" s="162"/>
      <c r="AB25" s="82"/>
      <c r="AC25" s="82"/>
    </row>
    <row r="26" spans="1:30" s="65" customFormat="1" x14ac:dyDescent="0.2">
      <c r="A26" s="157"/>
      <c r="B26" s="158"/>
      <c r="C26" s="157"/>
      <c r="D26" s="159"/>
      <c r="E26" s="157"/>
      <c r="F26" s="159"/>
      <c r="G26" s="157"/>
      <c r="H26" s="159"/>
      <c r="I26" s="157"/>
      <c r="J26" s="159"/>
      <c r="K26" s="160"/>
      <c r="L26" s="161"/>
      <c r="M26" s="161"/>
      <c r="N26" s="161"/>
      <c r="O26" s="161"/>
      <c r="P26" s="161"/>
      <c r="Q26" s="161"/>
      <c r="R26" s="162"/>
      <c r="S26" s="160"/>
      <c r="T26" s="161"/>
      <c r="U26" s="161"/>
      <c r="V26" s="161"/>
      <c r="W26" s="161"/>
      <c r="X26" s="161"/>
      <c r="Y26" s="161"/>
      <c r="Z26" s="162"/>
      <c r="AB26" s="82"/>
      <c r="AC26" s="82"/>
    </row>
    <row r="27" spans="1:30" s="69" customFormat="1" x14ac:dyDescent="0.2">
      <c r="A27" s="167"/>
      <c r="B27" s="168"/>
      <c r="C27" s="167"/>
      <c r="D27" s="169"/>
      <c r="E27" s="167"/>
      <c r="F27" s="169"/>
      <c r="G27" s="167"/>
      <c r="H27" s="169"/>
      <c r="I27" s="167"/>
      <c r="J27" s="169"/>
      <c r="K27" s="170"/>
      <c r="L27" s="171"/>
      <c r="M27" s="171"/>
      <c r="N27" s="171"/>
      <c r="O27" s="171"/>
      <c r="P27" s="171"/>
      <c r="Q27" s="171"/>
      <c r="R27" s="172"/>
      <c r="S27" s="170"/>
      <c r="T27" s="171"/>
      <c r="U27" s="171"/>
      <c r="V27" s="171"/>
      <c r="W27" s="171"/>
      <c r="X27" s="171"/>
      <c r="Y27" s="171"/>
      <c r="Z27" s="172"/>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73">
        <f>I28+1</f>
        <v>44800</v>
      </c>
      <c r="L28" s="174"/>
      <c r="M28" s="175"/>
      <c r="N28" s="175"/>
      <c r="O28" s="175"/>
      <c r="P28" s="175"/>
      <c r="Q28" s="175"/>
      <c r="R28" s="176"/>
      <c r="S28" s="173">
        <f>K28+1</f>
        <v>44801</v>
      </c>
      <c r="T28" s="174"/>
      <c r="U28" s="175"/>
      <c r="V28" s="175"/>
      <c r="W28" s="175"/>
      <c r="X28" s="175"/>
      <c r="Y28" s="175"/>
      <c r="Z28" s="176"/>
      <c r="AB28" s="82"/>
      <c r="AC28" s="82"/>
    </row>
    <row r="29" spans="1:30" s="65" customFormat="1" x14ac:dyDescent="0.2">
      <c r="A29" s="157"/>
      <c r="B29" s="158"/>
      <c r="C29" s="157"/>
      <c r="D29" s="159"/>
      <c r="E29" s="157"/>
      <c r="F29" s="159"/>
      <c r="G29" s="157"/>
      <c r="H29" s="159"/>
      <c r="I29" s="157"/>
      <c r="J29" s="159"/>
      <c r="K29" s="160"/>
      <c r="L29" s="161"/>
      <c r="M29" s="161"/>
      <c r="N29" s="161"/>
      <c r="O29" s="161"/>
      <c r="P29" s="161"/>
      <c r="Q29" s="161"/>
      <c r="R29" s="162"/>
      <c r="S29" s="160"/>
      <c r="T29" s="161"/>
      <c r="U29" s="161"/>
      <c r="V29" s="161"/>
      <c r="W29" s="161"/>
      <c r="X29" s="161"/>
      <c r="Y29" s="161"/>
      <c r="Z29" s="162"/>
      <c r="AB29" s="82"/>
      <c r="AC29" s="82"/>
    </row>
    <row r="30" spans="1:30" s="65" customFormat="1" x14ac:dyDescent="0.2">
      <c r="A30" s="157"/>
      <c r="B30" s="158"/>
      <c r="C30" s="157"/>
      <c r="D30" s="159"/>
      <c r="E30" s="157"/>
      <c r="F30" s="159"/>
      <c r="G30" s="157"/>
      <c r="H30" s="159"/>
      <c r="I30" s="157"/>
      <c r="J30" s="159"/>
      <c r="K30" s="160"/>
      <c r="L30" s="161"/>
      <c r="M30" s="161"/>
      <c r="N30" s="161"/>
      <c r="O30" s="161"/>
      <c r="P30" s="161"/>
      <c r="Q30" s="161"/>
      <c r="R30" s="162"/>
      <c r="S30" s="160"/>
      <c r="T30" s="161"/>
      <c r="U30" s="161"/>
      <c r="V30" s="161"/>
      <c r="W30" s="161"/>
      <c r="X30" s="161"/>
      <c r="Y30" s="161"/>
      <c r="Z30" s="162"/>
      <c r="AB30" s="82"/>
      <c r="AC30" s="82"/>
    </row>
    <row r="31" spans="1:30" s="65" customFormat="1" x14ac:dyDescent="0.2">
      <c r="A31" s="157"/>
      <c r="B31" s="158"/>
      <c r="C31" s="157"/>
      <c r="D31" s="159"/>
      <c r="E31" s="157"/>
      <c r="F31" s="159"/>
      <c r="G31" s="157"/>
      <c r="H31" s="159"/>
      <c r="I31" s="157"/>
      <c r="J31" s="159"/>
      <c r="K31" s="160"/>
      <c r="L31" s="161"/>
      <c r="M31" s="161"/>
      <c r="N31" s="161"/>
      <c r="O31" s="161"/>
      <c r="P31" s="161"/>
      <c r="Q31" s="161"/>
      <c r="R31" s="162"/>
      <c r="S31" s="160"/>
      <c r="T31" s="161"/>
      <c r="U31" s="161"/>
      <c r="V31" s="161"/>
      <c r="W31" s="161"/>
      <c r="X31" s="161"/>
      <c r="Y31" s="161"/>
      <c r="Z31" s="162"/>
      <c r="AB31" s="82"/>
      <c r="AC31" s="82"/>
    </row>
    <row r="32" spans="1:30" s="65" customFormat="1" x14ac:dyDescent="0.2">
      <c r="A32" s="157"/>
      <c r="B32" s="158"/>
      <c r="C32" s="157"/>
      <c r="D32" s="159"/>
      <c r="E32" s="157"/>
      <c r="F32" s="159"/>
      <c r="G32" s="157"/>
      <c r="H32" s="159"/>
      <c r="I32" s="157"/>
      <c r="J32" s="159"/>
      <c r="K32" s="160"/>
      <c r="L32" s="161"/>
      <c r="M32" s="161"/>
      <c r="N32" s="161"/>
      <c r="O32" s="161"/>
      <c r="P32" s="161"/>
      <c r="Q32" s="161"/>
      <c r="R32" s="162"/>
      <c r="S32" s="160"/>
      <c r="T32" s="161"/>
      <c r="U32" s="161"/>
      <c r="V32" s="161"/>
      <c r="W32" s="161"/>
      <c r="X32" s="161"/>
      <c r="Y32" s="161"/>
      <c r="Z32" s="162"/>
      <c r="AB32" s="82"/>
      <c r="AC32" s="82"/>
    </row>
    <row r="33" spans="1:29" s="69" customFormat="1" x14ac:dyDescent="0.2">
      <c r="A33" s="167"/>
      <c r="B33" s="168"/>
      <c r="C33" s="167"/>
      <c r="D33" s="169"/>
      <c r="E33" s="167"/>
      <c r="F33" s="169"/>
      <c r="G33" s="167"/>
      <c r="H33" s="169"/>
      <c r="I33" s="167"/>
      <c r="J33" s="169"/>
      <c r="K33" s="170"/>
      <c r="L33" s="171"/>
      <c r="M33" s="171"/>
      <c r="N33" s="171"/>
      <c r="O33" s="171"/>
      <c r="P33" s="171"/>
      <c r="Q33" s="171"/>
      <c r="R33" s="172"/>
      <c r="S33" s="170"/>
      <c r="T33" s="171"/>
      <c r="U33" s="171"/>
      <c r="V33" s="171"/>
      <c r="W33" s="171"/>
      <c r="X33" s="171"/>
      <c r="Y33" s="171"/>
      <c r="Z33" s="172"/>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73">
        <f>I34+1</f>
        <v>44807</v>
      </c>
      <c r="L34" s="174"/>
      <c r="M34" s="175"/>
      <c r="N34" s="175"/>
      <c r="O34" s="175"/>
      <c r="P34" s="175"/>
      <c r="Q34" s="175"/>
      <c r="R34" s="176"/>
      <c r="S34" s="173">
        <f>K34+1</f>
        <v>44808</v>
      </c>
      <c r="T34" s="174"/>
      <c r="U34" s="175"/>
      <c r="V34" s="175"/>
      <c r="W34" s="175"/>
      <c r="X34" s="175"/>
      <c r="Y34" s="175"/>
      <c r="Z34" s="176"/>
      <c r="AB34" s="82"/>
      <c r="AC34" s="82"/>
    </row>
    <row r="35" spans="1:29" s="65" customFormat="1" x14ac:dyDescent="0.2">
      <c r="A35" s="157"/>
      <c r="B35" s="158"/>
      <c r="C35" s="157"/>
      <c r="D35" s="159"/>
      <c r="E35" s="157"/>
      <c r="F35" s="159"/>
      <c r="G35" s="160"/>
      <c r="H35" s="162"/>
      <c r="I35" s="160"/>
      <c r="J35" s="162"/>
      <c r="K35" s="160"/>
      <c r="L35" s="161"/>
      <c r="M35" s="161"/>
      <c r="N35" s="161"/>
      <c r="O35" s="161"/>
      <c r="P35" s="161"/>
      <c r="Q35" s="161"/>
      <c r="R35" s="162"/>
      <c r="S35" s="160"/>
      <c r="T35" s="161"/>
      <c r="U35" s="161"/>
      <c r="V35" s="161"/>
      <c r="W35" s="161"/>
      <c r="X35" s="161"/>
      <c r="Y35" s="161"/>
      <c r="Z35" s="162"/>
      <c r="AB35" s="82"/>
      <c r="AC35" s="82"/>
    </row>
    <row r="36" spans="1:29" s="65" customFormat="1" x14ac:dyDescent="0.2">
      <c r="A36" s="157"/>
      <c r="B36" s="158"/>
      <c r="C36" s="157"/>
      <c r="D36" s="159"/>
      <c r="E36" s="157"/>
      <c r="F36" s="159"/>
      <c r="G36" s="160"/>
      <c r="H36" s="162"/>
      <c r="I36" s="160"/>
      <c r="J36" s="162"/>
      <c r="K36" s="160"/>
      <c r="L36" s="161"/>
      <c r="M36" s="161"/>
      <c r="N36" s="161"/>
      <c r="O36" s="161"/>
      <c r="P36" s="161"/>
      <c r="Q36" s="161"/>
      <c r="R36" s="162"/>
      <c r="S36" s="160"/>
      <c r="T36" s="161"/>
      <c r="U36" s="161"/>
      <c r="V36" s="161"/>
      <c r="W36" s="161"/>
      <c r="X36" s="161"/>
      <c r="Y36" s="161"/>
      <c r="Z36" s="162"/>
      <c r="AB36" s="82"/>
      <c r="AC36" s="82"/>
    </row>
    <row r="37" spans="1:29" s="65" customFormat="1" x14ac:dyDescent="0.2">
      <c r="A37" s="157"/>
      <c r="B37" s="158"/>
      <c r="C37" s="157"/>
      <c r="D37" s="159"/>
      <c r="E37" s="157"/>
      <c r="F37" s="159"/>
      <c r="G37" s="160"/>
      <c r="H37" s="162"/>
      <c r="I37" s="160"/>
      <c r="J37" s="162"/>
      <c r="K37" s="160"/>
      <c r="L37" s="161"/>
      <c r="M37" s="161"/>
      <c r="N37" s="161"/>
      <c r="O37" s="161"/>
      <c r="P37" s="161"/>
      <c r="Q37" s="161"/>
      <c r="R37" s="162"/>
      <c r="S37" s="160"/>
      <c r="T37" s="161"/>
      <c r="U37" s="161"/>
      <c r="V37" s="161"/>
      <c r="W37" s="161"/>
      <c r="X37" s="161"/>
      <c r="Y37" s="161"/>
      <c r="Z37" s="162"/>
      <c r="AB37" s="82"/>
      <c r="AC37" s="82"/>
    </row>
    <row r="38" spans="1:29" s="65" customFormat="1" x14ac:dyDescent="0.2">
      <c r="A38" s="157"/>
      <c r="B38" s="158"/>
      <c r="C38" s="157"/>
      <c r="D38" s="159"/>
      <c r="E38" s="157"/>
      <c r="F38" s="159"/>
      <c r="G38" s="160"/>
      <c r="H38" s="162"/>
      <c r="I38" s="160"/>
      <c r="J38" s="162"/>
      <c r="K38" s="160"/>
      <c r="L38" s="161"/>
      <c r="M38" s="161"/>
      <c r="N38" s="161"/>
      <c r="O38" s="161"/>
      <c r="P38" s="161"/>
      <c r="Q38" s="161"/>
      <c r="R38" s="162"/>
      <c r="S38" s="160"/>
      <c r="T38" s="161"/>
      <c r="U38" s="161"/>
      <c r="V38" s="161"/>
      <c r="W38" s="161"/>
      <c r="X38" s="161"/>
      <c r="Y38" s="161"/>
      <c r="Z38" s="162"/>
      <c r="AB38" s="82"/>
      <c r="AC38" s="82"/>
    </row>
    <row r="39" spans="1:29" s="69" customFormat="1" x14ac:dyDescent="0.2">
      <c r="A39" s="167"/>
      <c r="B39" s="168"/>
      <c r="C39" s="167"/>
      <c r="D39" s="169"/>
      <c r="E39" s="167"/>
      <c r="F39" s="169"/>
      <c r="G39" s="170"/>
      <c r="H39" s="172"/>
      <c r="I39" s="170"/>
      <c r="J39" s="172"/>
      <c r="K39" s="170"/>
      <c r="L39" s="171"/>
      <c r="M39" s="171"/>
      <c r="N39" s="171"/>
      <c r="O39" s="171"/>
      <c r="P39" s="171"/>
      <c r="Q39" s="171"/>
      <c r="R39" s="172"/>
      <c r="S39" s="170"/>
      <c r="T39" s="171"/>
      <c r="U39" s="171"/>
      <c r="V39" s="171"/>
      <c r="W39" s="171"/>
      <c r="X39" s="171"/>
      <c r="Y39" s="171"/>
      <c r="Z39" s="172"/>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60"/>
      <c r="B41" s="161"/>
      <c r="C41" s="160"/>
      <c r="D41" s="162"/>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60"/>
      <c r="B42" s="161"/>
      <c r="C42" s="160"/>
      <c r="D42" s="162"/>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60"/>
      <c r="B43" s="161"/>
      <c r="C43" s="160"/>
      <c r="D43" s="162"/>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60"/>
      <c r="B44" s="161"/>
      <c r="C44" s="160"/>
      <c r="D44" s="162"/>
      <c r="E44" s="77"/>
      <c r="F44" s="69"/>
      <c r="G44" s="69"/>
      <c r="H44" s="69"/>
      <c r="I44" s="69"/>
      <c r="J44" s="69"/>
      <c r="K44" s="154"/>
      <c r="L44" s="154"/>
      <c r="M44" s="154"/>
      <c r="N44" s="154"/>
      <c r="O44" s="154"/>
      <c r="P44" s="154"/>
      <c r="Q44" s="154"/>
      <c r="R44" s="154"/>
      <c r="S44" s="154"/>
      <c r="T44" s="154"/>
      <c r="U44" s="154"/>
      <c r="V44" s="154"/>
      <c r="W44" s="154"/>
      <c r="X44" s="154"/>
      <c r="Y44" s="154"/>
      <c r="Z44" s="155"/>
    </row>
    <row r="45" spans="1:29" s="65" customFormat="1" x14ac:dyDescent="0.2">
      <c r="A45" s="170"/>
      <c r="B45" s="171"/>
      <c r="C45" s="170"/>
      <c r="D45" s="172"/>
      <c r="E45" s="80"/>
      <c r="F45" s="81"/>
      <c r="G45" s="81"/>
      <c r="H45" s="81"/>
      <c r="I45" s="81"/>
      <c r="J45" s="81"/>
      <c r="K45" s="152"/>
      <c r="L45" s="152"/>
      <c r="M45" s="152"/>
      <c r="N45" s="152"/>
      <c r="O45" s="152"/>
      <c r="P45" s="152"/>
      <c r="Q45" s="152"/>
      <c r="R45" s="152"/>
      <c r="S45" s="152"/>
      <c r="T45" s="152"/>
      <c r="U45" s="152"/>
      <c r="V45" s="152"/>
      <c r="W45" s="152"/>
      <c r="X45" s="152"/>
      <c r="Y45" s="152"/>
      <c r="Z45" s="153"/>
      <c r="AB45" s="82"/>
      <c r="AC45" s="82"/>
    </row>
  </sheetData>
  <mergeCells count="217">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A43:B43"/>
    <mergeCell ref="C43:D43"/>
    <mergeCell ref="A44:B44"/>
    <mergeCell ref="C44:D44"/>
    <mergeCell ref="A45:B45"/>
    <mergeCell ref="C45:D45"/>
    <mergeCell ref="A41:B41"/>
    <mergeCell ref="C41:D41"/>
    <mergeCell ref="A42:B42"/>
    <mergeCell ref="C42:D42"/>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0:B30"/>
    <mergeCell ref="C30:D30"/>
    <mergeCell ref="E30:F30"/>
    <mergeCell ref="G30:H30"/>
    <mergeCell ref="K30:R30"/>
    <mergeCell ref="S30:Z30"/>
    <mergeCell ref="A29:B29"/>
    <mergeCell ref="C29:D29"/>
    <mergeCell ref="E29:F29"/>
    <mergeCell ref="G29:H29"/>
    <mergeCell ref="K29:R29"/>
    <mergeCell ref="I29:J29"/>
    <mergeCell ref="I30:J30"/>
    <mergeCell ref="A27:B27"/>
    <mergeCell ref="C27:D27"/>
    <mergeCell ref="E27:F27"/>
    <mergeCell ref="G27:H27"/>
    <mergeCell ref="K27:R27"/>
    <mergeCell ref="S27:Z27"/>
    <mergeCell ref="A26:B26"/>
    <mergeCell ref="C26:D26"/>
    <mergeCell ref="E26:F26"/>
    <mergeCell ref="G26:H26"/>
    <mergeCell ref="K26:R26"/>
    <mergeCell ref="I26:J26"/>
    <mergeCell ref="I27:J27"/>
    <mergeCell ref="A25:B25"/>
    <mergeCell ref="C25:D25"/>
    <mergeCell ref="E25:F25"/>
    <mergeCell ref="G25:H25"/>
    <mergeCell ref="K25:R25"/>
    <mergeCell ref="S25:Z25"/>
    <mergeCell ref="A24:B24"/>
    <mergeCell ref="C24:D24"/>
    <mergeCell ref="E24:F24"/>
    <mergeCell ref="G24:H24"/>
    <mergeCell ref="K24:R24"/>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0:B20"/>
    <mergeCell ref="C20:D20"/>
    <mergeCell ref="E20:F20"/>
    <mergeCell ref="G20:H20"/>
    <mergeCell ref="K20:R20"/>
    <mergeCell ref="A19:B19"/>
    <mergeCell ref="C19:D19"/>
    <mergeCell ref="E19:F19"/>
    <mergeCell ref="G19:H19"/>
    <mergeCell ref="K19:R19"/>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s>
  <conditionalFormatting sqref="A10 C10 E10 G10 K10 S10 A16 C16 E16 G16 K16 S16 A22 C22 E22 G22 K22 S22 A28 C28 E28 G28 K28 S28 A34 C34 E34 G34 K34 S34 A40 C40">
    <cfRule type="expression" dxfId="92" priority="65">
      <formula>MONTH(A10)&lt;&gt;MONTH($A$1)</formula>
    </cfRule>
    <cfRule type="expression" dxfId="91" priority="66">
      <formula>OR(WEEKDAY(A10,1)=1,WEEKDAY(A10,1)=7)</formula>
    </cfRule>
  </conditionalFormatting>
  <conditionalFormatting sqref="I10 I16 I22 I28 I34">
    <cfRule type="expression" dxfId="90" priority="1">
      <formula>MONTH(I10)&lt;&gt;MONTH($A$1)</formula>
    </cfRule>
    <cfRule type="expression" dxfId="8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DATE(Настройка!D5,Настройка!D7+1,1)</f>
        <v>44805</v>
      </c>
      <c r="B1" s="147"/>
      <c r="C1" s="147"/>
      <c r="D1" s="147"/>
      <c r="E1" s="147"/>
      <c r="F1" s="147"/>
      <c r="G1" s="147"/>
      <c r="H1" s="147"/>
      <c r="I1" s="20"/>
      <c r="J1" s="20"/>
      <c r="K1" s="148">
        <f>DATE(YEAR(A1),MONTH(A1)-1,1)</f>
        <v>44774</v>
      </c>
      <c r="L1" s="148"/>
      <c r="M1" s="148"/>
      <c r="N1" s="148"/>
      <c r="O1" s="148"/>
      <c r="P1" s="148"/>
      <c r="Q1" s="148"/>
      <c r="S1" s="148">
        <f>DATE(YEAR(A1),MONTH(A1)+1,1)</f>
        <v>44835</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47"/>
      <c r="B4" s="147"/>
      <c r="C4" s="147"/>
      <c r="D4" s="147"/>
      <c r="E4" s="147"/>
      <c r="F4" s="147"/>
      <c r="G4" s="147"/>
      <c r="H4" s="147"/>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47"/>
      <c r="B5" s="147"/>
      <c r="C5" s="147"/>
      <c r="D5" s="147"/>
      <c r="E5" s="147"/>
      <c r="F5" s="147"/>
      <c r="G5" s="147"/>
      <c r="H5" s="147"/>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47"/>
      <c r="B6" s="147"/>
      <c r="C6" s="147"/>
      <c r="D6" s="147"/>
      <c r="E6" s="147"/>
      <c r="F6" s="147"/>
      <c r="G6" s="147"/>
      <c r="H6" s="147"/>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47"/>
      <c r="B7" s="147"/>
      <c r="C7" s="147"/>
      <c r="D7" s="147"/>
      <c r="E7" s="147"/>
      <c r="F7" s="147"/>
      <c r="G7" s="147"/>
      <c r="H7" s="147"/>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44802</v>
      </c>
      <c r="B9" s="150"/>
      <c r="C9" s="150">
        <f>C10</f>
        <v>44803</v>
      </c>
      <c r="D9" s="150"/>
      <c r="E9" s="150">
        <f>E10</f>
        <v>44804</v>
      </c>
      <c r="F9" s="150"/>
      <c r="G9" s="150">
        <f>G10</f>
        <v>44805</v>
      </c>
      <c r="H9" s="150"/>
      <c r="I9" s="150">
        <f>I10</f>
        <v>44806</v>
      </c>
      <c r="J9" s="150"/>
      <c r="K9" s="150">
        <f>K10</f>
        <v>44807</v>
      </c>
      <c r="L9" s="150"/>
      <c r="M9" s="150"/>
      <c r="N9" s="150"/>
      <c r="O9" s="150"/>
      <c r="P9" s="150"/>
      <c r="Q9" s="150"/>
      <c r="R9" s="150"/>
      <c r="S9" s="150">
        <f>S10</f>
        <v>44808</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3">
        <f>I10+1</f>
        <v>44807</v>
      </c>
      <c r="L10" s="144"/>
      <c r="M10" s="145"/>
      <c r="N10" s="145"/>
      <c r="O10" s="145"/>
      <c r="P10" s="145"/>
      <c r="Q10" s="145"/>
      <c r="R10" s="146"/>
      <c r="S10" s="143">
        <f>K10+1</f>
        <v>44808</v>
      </c>
      <c r="T10" s="144"/>
      <c r="U10" s="145"/>
      <c r="V10" s="145"/>
      <c r="W10" s="145"/>
      <c r="X10" s="145"/>
      <c r="Y10" s="145"/>
      <c r="Z10" s="146"/>
      <c r="AA10" s="90"/>
      <c r="AB10" s="84" t="s">
        <v>19</v>
      </c>
      <c r="AC10" s="85">
        <f>SUM(AC11:AC15)</f>
        <v>16</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5</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8</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1</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0</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3">
        <f>I16+1</f>
        <v>44814</v>
      </c>
      <c r="L16" s="144"/>
      <c r="M16" s="145"/>
      <c r="N16" s="145"/>
      <c r="O16" s="145"/>
      <c r="P16" s="145"/>
      <c r="Q16" s="145"/>
      <c r="R16" s="146"/>
      <c r="S16" s="143">
        <f>K16+1</f>
        <v>44815</v>
      </c>
      <c r="T16" s="144"/>
      <c r="U16" s="145"/>
      <c r="V16" s="145"/>
      <c r="W16" s="145"/>
      <c r="X16" s="145"/>
      <c r="Y16" s="145"/>
      <c r="Z16" s="146"/>
      <c r="AA16" s="90"/>
      <c r="AB16" s="84" t="s">
        <v>20</v>
      </c>
      <c r="AC16" s="85">
        <f>VLOOKUP(MAX(AC11:AC15),AC11:AD15,2,0)</f>
        <v>2</v>
      </c>
      <c r="AD16" s="94">
        <f>VLOOKUP(AC16,AA11:AC15,3,0)</f>
        <v>8</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4</v>
      </c>
      <c r="AD17" s="94">
        <f>VLOOKUP(AC17,AA11:AC15,3,0)</f>
        <v>0</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4</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3">
        <f>I22+1</f>
        <v>44821</v>
      </c>
      <c r="L22" s="144"/>
      <c r="M22" s="145"/>
      <c r="N22" s="145"/>
      <c r="O22" s="145"/>
      <c r="P22" s="145"/>
      <c r="Q22" s="145"/>
      <c r="R22" s="146"/>
      <c r="S22" s="143">
        <f>K22+1</f>
        <v>44822</v>
      </c>
      <c r="T22" s="144"/>
      <c r="U22" s="145"/>
      <c r="V22" s="145"/>
      <c r="W22" s="145"/>
      <c r="X22" s="145"/>
      <c r="Y22" s="145"/>
      <c r="Z22" s="146"/>
      <c r="AB22" s="103" t="s">
        <v>31</v>
      </c>
      <c r="AC22" s="104" t="s">
        <v>33</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3">
        <f>I28+1</f>
        <v>44828</v>
      </c>
      <c r="L28" s="144"/>
      <c r="M28" s="145"/>
      <c r="N28" s="145"/>
      <c r="O28" s="145"/>
      <c r="P28" s="145"/>
      <c r="Q28" s="145"/>
      <c r="R28" s="146"/>
      <c r="S28" s="143">
        <f>K28+1</f>
        <v>44829</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3">
        <f>I34+1</f>
        <v>44835</v>
      </c>
      <c r="L34" s="144"/>
      <c r="M34" s="145"/>
      <c r="N34" s="145"/>
      <c r="O34" s="145"/>
      <c r="P34" s="145"/>
      <c r="Q34" s="145"/>
      <c r="R34" s="146"/>
      <c r="S34" s="143">
        <f>K34+1</f>
        <v>44836</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8" priority="3">
      <formula>MONTH(A10)&lt;&gt;MONTH($A$1)</formula>
    </cfRule>
    <cfRule type="expression" dxfId="87" priority="4">
      <formula>OR(WEEKDAY(A10,1)=1,WEEKDAY(A10,1)=7)</formula>
    </cfRule>
  </conditionalFormatting>
  <conditionalFormatting sqref="I10 I16 I22 I28 I34">
    <cfRule type="expression" dxfId="86" priority="1">
      <formula>MONTH(I10)&lt;&gt;MONTH($A$1)</formula>
    </cfRule>
    <cfRule type="expression" dxfId="8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DATE(Настройка!D5,Настройка!D7+2,1)</f>
        <v>44835</v>
      </c>
      <c r="B1" s="147"/>
      <c r="C1" s="147"/>
      <c r="D1" s="147"/>
      <c r="E1" s="147"/>
      <c r="F1" s="147"/>
      <c r="G1" s="147"/>
      <c r="H1" s="147"/>
      <c r="I1" s="20"/>
      <c r="J1" s="20"/>
      <c r="K1" s="148">
        <f>DATE(YEAR(A1),MONTH(A1)-1,1)</f>
        <v>44805</v>
      </c>
      <c r="L1" s="148"/>
      <c r="M1" s="148"/>
      <c r="N1" s="148"/>
      <c r="O1" s="148"/>
      <c r="P1" s="148"/>
      <c r="Q1" s="148"/>
      <c r="S1" s="148">
        <f>DATE(YEAR(A1),MONTH(A1)+1,1)</f>
        <v>44866</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47"/>
      <c r="B4" s="147"/>
      <c r="C4" s="147"/>
      <c r="D4" s="147"/>
      <c r="E4" s="147"/>
      <c r="F4" s="147"/>
      <c r="G4" s="147"/>
      <c r="H4" s="147"/>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47"/>
      <c r="B5" s="147"/>
      <c r="C5" s="147"/>
      <c r="D5" s="147"/>
      <c r="E5" s="147"/>
      <c r="F5" s="147"/>
      <c r="G5" s="147"/>
      <c r="H5" s="147"/>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47"/>
      <c r="B6" s="147"/>
      <c r="C6" s="147"/>
      <c r="D6" s="147"/>
      <c r="E6" s="147"/>
      <c r="F6" s="147"/>
      <c r="G6" s="147"/>
      <c r="H6" s="147"/>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47"/>
      <c r="B7" s="147"/>
      <c r="C7" s="147"/>
      <c r="D7" s="147"/>
      <c r="E7" s="147"/>
      <c r="F7" s="147"/>
      <c r="G7" s="147"/>
      <c r="H7" s="147"/>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44830</v>
      </c>
      <c r="B9" s="150"/>
      <c r="C9" s="150">
        <f>C10</f>
        <v>44831</v>
      </c>
      <c r="D9" s="150"/>
      <c r="E9" s="150">
        <f>E10</f>
        <v>44832</v>
      </c>
      <c r="F9" s="150"/>
      <c r="G9" s="150">
        <f>G10</f>
        <v>44833</v>
      </c>
      <c r="H9" s="150"/>
      <c r="I9" s="150">
        <f>I10</f>
        <v>44834</v>
      </c>
      <c r="J9" s="150"/>
      <c r="K9" s="150">
        <f>K10</f>
        <v>44835</v>
      </c>
      <c r="L9" s="150"/>
      <c r="M9" s="150"/>
      <c r="N9" s="150"/>
      <c r="O9" s="150"/>
      <c r="P9" s="150"/>
      <c r="Q9" s="150"/>
      <c r="R9" s="150"/>
      <c r="S9" s="150">
        <f>S10</f>
        <v>44836</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43">
        <f>I10+1</f>
        <v>44835</v>
      </c>
      <c r="L10" s="144"/>
      <c r="M10" s="145"/>
      <c r="N10" s="145"/>
      <c r="O10" s="145"/>
      <c r="P10" s="145"/>
      <c r="Q10" s="145"/>
      <c r="R10" s="146"/>
      <c r="S10" s="143">
        <f>K10+1</f>
        <v>44836</v>
      </c>
      <c r="T10" s="144"/>
      <c r="U10" s="145"/>
      <c r="V10" s="145"/>
      <c r="W10" s="145"/>
      <c r="X10" s="145"/>
      <c r="Y10" s="145"/>
      <c r="Z10" s="146"/>
      <c r="AA10" s="90"/>
      <c r="AB10" s="84" t="s">
        <v>19</v>
      </c>
      <c r="AC10" s="85">
        <f>SUM(AC11:AC15)</f>
        <v>4</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2</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0</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1</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1</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43">
        <f>I16+1</f>
        <v>44842</v>
      </c>
      <c r="L16" s="144"/>
      <c r="M16" s="145"/>
      <c r="N16" s="145"/>
      <c r="O16" s="145"/>
      <c r="P16" s="145"/>
      <c r="Q16" s="145"/>
      <c r="R16" s="146"/>
      <c r="S16" s="143">
        <f>K16+1</f>
        <v>44843</v>
      </c>
      <c r="T16" s="144"/>
      <c r="U16" s="145"/>
      <c r="V16" s="145"/>
      <c r="W16" s="145"/>
      <c r="X16" s="145"/>
      <c r="Y16" s="145"/>
      <c r="Z16" s="146"/>
      <c r="AA16" s="90"/>
      <c r="AB16" s="84" t="s">
        <v>20</v>
      </c>
      <c r="AC16" s="85">
        <f>VLOOKUP(MAX(AC11:AC15),AC11:AD15,2,0)</f>
        <v>1</v>
      </c>
      <c r="AD16" s="94">
        <f>VLOOKUP(AC16,AA11:AC15,3,0)</f>
        <v>2</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2</v>
      </c>
      <c r="AD17" s="94">
        <f>VLOOKUP(AC17,AA11:AC15,3,0)</f>
        <v>0</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4</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4</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0</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43">
        <f>I22+1</f>
        <v>44849</v>
      </c>
      <c r="L22" s="144"/>
      <c r="M22" s="145"/>
      <c r="N22" s="145"/>
      <c r="O22" s="145"/>
      <c r="P22" s="145"/>
      <c r="Q22" s="145"/>
      <c r="R22" s="146"/>
      <c r="S22" s="143">
        <f>K22+1</f>
        <v>44850</v>
      </c>
      <c r="T22" s="144"/>
      <c r="U22" s="145"/>
      <c r="V22" s="145"/>
      <c r="W22" s="145"/>
      <c r="X22" s="145"/>
      <c r="Y22" s="145"/>
      <c r="Z22" s="146"/>
      <c r="AB22" s="105" t="s">
        <v>31</v>
      </c>
      <c r="AC22" s="106" t="s">
        <v>33</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43">
        <f>I28+1</f>
        <v>44856</v>
      </c>
      <c r="L28" s="144"/>
      <c r="M28" s="145"/>
      <c r="N28" s="145"/>
      <c r="O28" s="145"/>
      <c r="P28" s="145"/>
      <c r="Q28" s="145"/>
      <c r="R28" s="146"/>
      <c r="S28" s="143">
        <f>K28+1</f>
        <v>44857</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43">
        <f>I34+1</f>
        <v>44863</v>
      </c>
      <c r="L34" s="144"/>
      <c r="M34" s="145"/>
      <c r="N34" s="145"/>
      <c r="O34" s="145"/>
      <c r="P34" s="145"/>
      <c r="Q34" s="145"/>
      <c r="R34" s="146"/>
      <c r="S34" s="143">
        <f>K34+1</f>
        <v>44864</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77"/>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78"/>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DATE(Настройка!D5,Настройка!D7+3,1)</f>
        <v>44866</v>
      </c>
      <c r="B1" s="147"/>
      <c r="C1" s="147"/>
      <c r="D1" s="147"/>
      <c r="E1" s="147"/>
      <c r="F1" s="147"/>
      <c r="G1" s="147"/>
      <c r="H1" s="147"/>
      <c r="I1" s="20"/>
      <c r="J1" s="20"/>
      <c r="K1" s="148">
        <f>DATE(YEAR(A1),MONTH(A1)-1,1)</f>
        <v>44835</v>
      </c>
      <c r="L1" s="148"/>
      <c r="M1" s="148"/>
      <c r="N1" s="148"/>
      <c r="O1" s="148"/>
      <c r="P1" s="148"/>
      <c r="Q1" s="148"/>
      <c r="S1" s="148">
        <f>DATE(YEAR(A1),MONTH(A1)+1,1)</f>
        <v>44896</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47"/>
      <c r="B4" s="147"/>
      <c r="C4" s="147"/>
      <c r="D4" s="147"/>
      <c r="E4" s="147"/>
      <c r="F4" s="147"/>
      <c r="G4" s="147"/>
      <c r="H4" s="147"/>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47"/>
      <c r="B5" s="147"/>
      <c r="C5" s="147"/>
      <c r="D5" s="147"/>
      <c r="E5" s="147"/>
      <c r="F5" s="147"/>
      <c r="G5" s="147"/>
      <c r="H5" s="147"/>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47"/>
      <c r="B6" s="147"/>
      <c r="C6" s="147"/>
      <c r="D6" s="147"/>
      <c r="E6" s="147"/>
      <c r="F6" s="147"/>
      <c r="G6" s="147"/>
      <c r="H6" s="147"/>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47"/>
      <c r="B7" s="147"/>
      <c r="C7" s="147"/>
      <c r="D7" s="147"/>
      <c r="E7" s="147"/>
      <c r="F7" s="147"/>
      <c r="G7" s="147"/>
      <c r="H7" s="147"/>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49">
        <f>A10</f>
        <v>44865</v>
      </c>
      <c r="B9" s="150"/>
      <c r="C9" s="150">
        <f>C10</f>
        <v>44866</v>
      </c>
      <c r="D9" s="150"/>
      <c r="E9" s="150">
        <f>E10</f>
        <v>44867</v>
      </c>
      <c r="F9" s="150"/>
      <c r="G9" s="150">
        <f>G10</f>
        <v>44868</v>
      </c>
      <c r="H9" s="150"/>
      <c r="I9" s="150">
        <f>I10</f>
        <v>44869</v>
      </c>
      <c r="J9" s="150"/>
      <c r="K9" s="150">
        <f>K10</f>
        <v>44870</v>
      </c>
      <c r="L9" s="150"/>
      <c r="M9" s="150"/>
      <c r="N9" s="150"/>
      <c r="O9" s="150"/>
      <c r="P9" s="150"/>
      <c r="Q9" s="150"/>
      <c r="R9" s="150"/>
      <c r="S9" s="150">
        <f>S10</f>
        <v>44871</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43">
        <f>I10+1</f>
        <v>44870</v>
      </c>
      <c r="L10" s="144"/>
      <c r="M10" s="145"/>
      <c r="N10" s="145"/>
      <c r="O10" s="145"/>
      <c r="P10" s="145"/>
      <c r="Q10" s="145"/>
      <c r="R10" s="146"/>
      <c r="S10" s="143">
        <f>K10+1</f>
        <v>44871</v>
      </c>
      <c r="T10" s="144"/>
      <c r="U10" s="145"/>
      <c r="V10" s="145"/>
      <c r="W10" s="145"/>
      <c r="X10" s="145"/>
      <c r="Y10" s="145"/>
      <c r="Z10" s="146"/>
      <c r="AA10" s="90"/>
      <c r="AB10" s="84" t="s">
        <v>19</v>
      </c>
      <c r="AC10" s="85">
        <f>SUM(AC11:AC15)</f>
        <v>20</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5</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2</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1</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43">
        <f>I16+1</f>
        <v>44877</v>
      </c>
      <c r="L16" s="144"/>
      <c r="M16" s="145"/>
      <c r="N16" s="145"/>
      <c r="O16" s="145"/>
      <c r="P16" s="145"/>
      <c r="Q16" s="145"/>
      <c r="R16" s="146"/>
      <c r="S16" s="143">
        <f>K16+1</f>
        <v>44878</v>
      </c>
      <c r="T16" s="144"/>
      <c r="U16" s="145"/>
      <c r="V16" s="145"/>
      <c r="W16" s="145"/>
      <c r="X16" s="145"/>
      <c r="Y16" s="145"/>
      <c r="Z16" s="146"/>
      <c r="AA16" s="90"/>
      <c r="AB16" s="84" t="s">
        <v>20</v>
      </c>
      <c r="AC16" s="85">
        <f>VLOOKUP(MAX(AC11:AC15),AC11:AD15,2,0)</f>
        <v>4</v>
      </c>
      <c r="AD16" s="94">
        <f>VLOOKUP(AC16,AA11:AC15,3,0)</f>
        <v>6</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3</v>
      </c>
      <c r="AD17" s="94">
        <f>VLOOKUP(AC17,AA11:AC15,3,0)</f>
        <v>1</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5</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12</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43">
        <f>I22+1</f>
        <v>44884</v>
      </c>
      <c r="L22" s="144"/>
      <c r="M22" s="145"/>
      <c r="N22" s="145"/>
      <c r="O22" s="145"/>
      <c r="P22" s="145"/>
      <c r="Q22" s="145"/>
      <c r="R22" s="146"/>
      <c r="S22" s="143">
        <f>K22+1</f>
        <v>44885</v>
      </c>
      <c r="T22" s="144"/>
      <c r="U22" s="145"/>
      <c r="V22" s="145"/>
      <c r="W22" s="145"/>
      <c r="X22" s="145"/>
      <c r="Y22" s="145"/>
      <c r="Z22" s="146"/>
      <c r="AB22" s="105" t="s">
        <v>31</v>
      </c>
      <c r="AC22" s="106" t="s">
        <v>34</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43">
        <f>I28+1</f>
        <v>44891</v>
      </c>
      <c r="L28" s="144"/>
      <c r="M28" s="145"/>
      <c r="N28" s="145"/>
      <c r="O28" s="145"/>
      <c r="P28" s="145"/>
      <c r="Q28" s="145"/>
      <c r="R28" s="146"/>
      <c r="S28" s="143">
        <f>K28+1</f>
        <v>44892</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43">
        <f>I34+1</f>
        <v>44898</v>
      </c>
      <c r="L34" s="144"/>
      <c r="M34" s="145"/>
      <c r="N34" s="145"/>
      <c r="O34" s="145"/>
      <c r="P34" s="145"/>
      <c r="Q34" s="145"/>
      <c r="R34" s="146"/>
      <c r="S34" s="143">
        <f>K34+1</f>
        <v>44899</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0" priority="3">
      <formula>MONTH(A10)&lt;&gt;MONTH($A$1)</formula>
    </cfRule>
    <cfRule type="expression" dxfId="79" priority="4">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47">
        <f>DATE(Настройка!D5,Настройка!D7+4,1)</f>
        <v>44896</v>
      </c>
      <c r="B1" s="147"/>
      <c r="C1" s="147"/>
      <c r="D1" s="147"/>
      <c r="E1" s="147"/>
      <c r="F1" s="147"/>
      <c r="G1" s="147"/>
      <c r="H1" s="147"/>
      <c r="I1" s="20"/>
      <c r="J1" s="20"/>
      <c r="K1" s="148">
        <f>DATE(YEAR(A1),MONTH(A1)-1,1)</f>
        <v>44866</v>
      </c>
      <c r="L1" s="148"/>
      <c r="M1" s="148"/>
      <c r="N1" s="148"/>
      <c r="O1" s="148"/>
      <c r="P1" s="148"/>
      <c r="Q1" s="148"/>
      <c r="S1" s="148">
        <f>DATE(YEAR(A1),MONTH(A1)+1,1)</f>
        <v>44927</v>
      </c>
      <c r="T1" s="148"/>
      <c r="U1" s="148"/>
      <c r="V1" s="148"/>
      <c r="W1" s="148"/>
      <c r="X1" s="148"/>
      <c r="Y1" s="148"/>
    </row>
    <row r="2" spans="1:30" s="21" customFormat="1" ht="11.25" customHeight="1" x14ac:dyDescent="0.2">
      <c r="A2" s="147"/>
      <c r="B2" s="147"/>
      <c r="C2" s="147"/>
      <c r="D2" s="147"/>
      <c r="E2" s="147"/>
      <c r="F2" s="147"/>
      <c r="G2" s="147"/>
      <c r="H2" s="147"/>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47"/>
      <c r="B3" s="147"/>
      <c r="C3" s="147"/>
      <c r="D3" s="147"/>
      <c r="E3" s="147"/>
      <c r="F3" s="147"/>
      <c r="G3" s="147"/>
      <c r="H3" s="147"/>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47"/>
      <c r="B4" s="147"/>
      <c r="C4" s="147"/>
      <c r="D4" s="147"/>
      <c r="E4" s="147"/>
      <c r="F4" s="147"/>
      <c r="G4" s="147"/>
      <c r="H4" s="147"/>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47"/>
      <c r="B5" s="147"/>
      <c r="C5" s="147"/>
      <c r="D5" s="147"/>
      <c r="E5" s="147"/>
      <c r="F5" s="147"/>
      <c r="G5" s="147"/>
      <c r="H5" s="147"/>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47"/>
      <c r="B6" s="147"/>
      <c r="C6" s="147"/>
      <c r="D6" s="147"/>
      <c r="E6" s="147"/>
      <c r="F6" s="147"/>
      <c r="G6" s="147"/>
      <c r="H6" s="147"/>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47"/>
      <c r="B7" s="147"/>
      <c r="C7" s="147"/>
      <c r="D7" s="147"/>
      <c r="E7" s="147"/>
      <c r="F7" s="147"/>
      <c r="G7" s="147"/>
      <c r="H7" s="147"/>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49">
        <f>A10</f>
        <v>44893</v>
      </c>
      <c r="B9" s="150"/>
      <c r="C9" s="150">
        <f>C10</f>
        <v>44894</v>
      </c>
      <c r="D9" s="150"/>
      <c r="E9" s="150">
        <f>E10</f>
        <v>44895</v>
      </c>
      <c r="F9" s="150"/>
      <c r="G9" s="150">
        <f>G10</f>
        <v>44896</v>
      </c>
      <c r="H9" s="150"/>
      <c r="I9" s="150">
        <f>I10</f>
        <v>44897</v>
      </c>
      <c r="J9" s="150"/>
      <c r="K9" s="150">
        <f>K10</f>
        <v>44898</v>
      </c>
      <c r="L9" s="150"/>
      <c r="M9" s="150"/>
      <c r="N9" s="150"/>
      <c r="O9" s="150"/>
      <c r="P9" s="150"/>
      <c r="Q9" s="150"/>
      <c r="R9" s="150"/>
      <c r="S9" s="150">
        <f>S10</f>
        <v>44899</v>
      </c>
      <c r="T9" s="150"/>
      <c r="U9" s="150"/>
      <c r="V9" s="150"/>
      <c r="W9" s="150"/>
      <c r="X9" s="150"/>
      <c r="Y9" s="150"/>
      <c r="Z9" s="151"/>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43">
        <f>I10+1</f>
        <v>44898</v>
      </c>
      <c r="L10" s="144"/>
      <c r="M10" s="145"/>
      <c r="N10" s="145"/>
      <c r="O10" s="145"/>
      <c r="P10" s="145"/>
      <c r="Q10" s="145"/>
      <c r="R10" s="146"/>
      <c r="S10" s="143">
        <f>K10+1</f>
        <v>44899</v>
      </c>
      <c r="T10" s="144"/>
      <c r="U10" s="145"/>
      <c r="V10" s="145"/>
      <c r="W10" s="145"/>
      <c r="X10" s="145"/>
      <c r="Y10" s="145"/>
      <c r="Z10" s="146"/>
      <c r="AA10" s="90"/>
      <c r="AB10" s="84" t="s">
        <v>19</v>
      </c>
      <c r="AC10" s="85">
        <f>SUM(AC11:AC15)</f>
        <v>18</v>
      </c>
      <c r="AD10" s="91"/>
    </row>
    <row r="11" spans="1:30" s="28" customFormat="1" ht="15.75" x14ac:dyDescent="0.2">
      <c r="A11" s="140"/>
      <c r="B11" s="141"/>
      <c r="C11" s="140"/>
      <c r="D11" s="142"/>
      <c r="E11" s="140"/>
      <c r="F11" s="142"/>
      <c r="G11" s="140"/>
      <c r="H11" s="142"/>
      <c r="I11" s="140"/>
      <c r="J11" s="142"/>
      <c r="K11" s="127"/>
      <c r="L11" s="128"/>
      <c r="M11" s="128"/>
      <c r="N11" s="128"/>
      <c r="O11" s="128"/>
      <c r="P11" s="128"/>
      <c r="Q11" s="128"/>
      <c r="R11" s="129"/>
      <c r="S11" s="127"/>
      <c r="T11" s="128"/>
      <c r="U11" s="128"/>
      <c r="V11" s="128"/>
      <c r="W11" s="128"/>
      <c r="X11" s="128"/>
      <c r="Y11" s="128"/>
      <c r="Z11" s="129"/>
      <c r="AA11" s="92">
        <v>1</v>
      </c>
      <c r="AB11" s="85" t="s">
        <v>21</v>
      </c>
      <c r="AC11" s="85">
        <v>6</v>
      </c>
      <c r="AD11" s="93">
        <v>1</v>
      </c>
    </row>
    <row r="12" spans="1:30" s="28" customFormat="1" ht="15.75" x14ac:dyDescent="0.2">
      <c r="A12" s="140"/>
      <c r="B12" s="141"/>
      <c r="C12" s="140"/>
      <c r="D12" s="142"/>
      <c r="E12" s="140"/>
      <c r="F12" s="142"/>
      <c r="G12" s="140"/>
      <c r="H12" s="142"/>
      <c r="I12" s="140"/>
      <c r="J12" s="142"/>
      <c r="K12" s="127"/>
      <c r="L12" s="128"/>
      <c r="M12" s="128"/>
      <c r="N12" s="128"/>
      <c r="O12" s="128"/>
      <c r="P12" s="128"/>
      <c r="Q12" s="128"/>
      <c r="R12" s="129"/>
      <c r="S12" s="127"/>
      <c r="T12" s="128"/>
      <c r="U12" s="128"/>
      <c r="V12" s="128"/>
      <c r="W12" s="128"/>
      <c r="X12" s="128"/>
      <c r="Y12" s="128"/>
      <c r="Z12" s="129"/>
      <c r="AA12" s="92">
        <v>2</v>
      </c>
      <c r="AB12" s="85" t="s">
        <v>22</v>
      </c>
      <c r="AC12" s="85">
        <v>5</v>
      </c>
      <c r="AD12" s="93">
        <v>2</v>
      </c>
    </row>
    <row r="13" spans="1:30" s="28" customFormat="1" ht="15.75" x14ac:dyDescent="0.2">
      <c r="A13" s="140"/>
      <c r="B13" s="141"/>
      <c r="C13" s="140"/>
      <c r="D13" s="142"/>
      <c r="E13" s="140"/>
      <c r="F13" s="142"/>
      <c r="G13" s="140"/>
      <c r="H13" s="142"/>
      <c r="I13" s="140"/>
      <c r="J13" s="142"/>
      <c r="K13" s="127"/>
      <c r="L13" s="128"/>
      <c r="M13" s="128"/>
      <c r="N13" s="128"/>
      <c r="O13" s="128"/>
      <c r="P13" s="128"/>
      <c r="Q13" s="128"/>
      <c r="R13" s="129"/>
      <c r="S13" s="127"/>
      <c r="T13" s="128"/>
      <c r="U13" s="128"/>
      <c r="V13" s="128"/>
      <c r="W13" s="128"/>
      <c r="X13" s="128"/>
      <c r="Y13" s="128"/>
      <c r="Z13" s="129"/>
      <c r="AA13" s="92">
        <v>3</v>
      </c>
      <c r="AB13" s="85" t="s">
        <v>23</v>
      </c>
      <c r="AC13" s="85">
        <v>6</v>
      </c>
      <c r="AD13" s="93">
        <v>3</v>
      </c>
    </row>
    <row r="14" spans="1:30" s="28" customFormat="1" ht="15.75" x14ac:dyDescent="0.2">
      <c r="A14" s="140"/>
      <c r="B14" s="141"/>
      <c r="C14" s="140"/>
      <c r="D14" s="142"/>
      <c r="E14" s="140"/>
      <c r="F14" s="142"/>
      <c r="G14" s="140"/>
      <c r="H14" s="142"/>
      <c r="I14" s="140"/>
      <c r="J14" s="142"/>
      <c r="K14" s="127"/>
      <c r="L14" s="128"/>
      <c r="M14" s="128"/>
      <c r="N14" s="128"/>
      <c r="O14" s="128"/>
      <c r="P14" s="128"/>
      <c r="Q14" s="128"/>
      <c r="R14" s="129"/>
      <c r="S14" s="127"/>
      <c r="T14" s="128"/>
      <c r="U14" s="128"/>
      <c r="V14" s="128"/>
      <c r="W14" s="128"/>
      <c r="X14" s="128"/>
      <c r="Y14" s="128"/>
      <c r="Z14" s="129"/>
      <c r="AA14" s="92">
        <v>4</v>
      </c>
      <c r="AB14" s="85" t="s">
        <v>24</v>
      </c>
      <c r="AC14" s="85">
        <v>0</v>
      </c>
      <c r="AD14" s="93">
        <v>4</v>
      </c>
    </row>
    <row r="15" spans="1:30" s="35" customFormat="1" ht="13.15" customHeight="1" x14ac:dyDescent="0.2">
      <c r="A15" s="137"/>
      <c r="B15" s="138"/>
      <c r="C15" s="137"/>
      <c r="D15" s="139"/>
      <c r="E15" s="137"/>
      <c r="F15" s="139"/>
      <c r="G15" s="137"/>
      <c r="H15" s="139"/>
      <c r="I15" s="137"/>
      <c r="J15" s="139"/>
      <c r="K15" s="132"/>
      <c r="L15" s="133"/>
      <c r="M15" s="133"/>
      <c r="N15" s="133"/>
      <c r="O15" s="133"/>
      <c r="P15" s="133"/>
      <c r="Q15" s="133"/>
      <c r="R15" s="134"/>
      <c r="S15" s="132"/>
      <c r="T15" s="133"/>
      <c r="U15" s="133"/>
      <c r="V15" s="133"/>
      <c r="W15" s="133"/>
      <c r="X15" s="133"/>
      <c r="Y15" s="133"/>
      <c r="Z15" s="134"/>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43">
        <f>I16+1</f>
        <v>44905</v>
      </c>
      <c r="L16" s="144"/>
      <c r="M16" s="145"/>
      <c r="N16" s="145"/>
      <c r="O16" s="145"/>
      <c r="P16" s="145"/>
      <c r="Q16" s="145"/>
      <c r="R16" s="146"/>
      <c r="S16" s="143">
        <f>K16+1</f>
        <v>44906</v>
      </c>
      <c r="T16" s="144"/>
      <c r="U16" s="145"/>
      <c r="V16" s="145"/>
      <c r="W16" s="145"/>
      <c r="X16" s="145"/>
      <c r="Y16" s="145"/>
      <c r="Z16" s="146"/>
      <c r="AA16" s="90"/>
      <c r="AB16" s="84" t="s">
        <v>20</v>
      </c>
      <c r="AC16" s="85">
        <f>VLOOKUP(MAX(AC11:AC15),AC11:AD15,2,0)</f>
        <v>1</v>
      </c>
      <c r="AD16" s="94">
        <f>VLOOKUP(AC16,AA11:AC15,3,0)</f>
        <v>6</v>
      </c>
    </row>
    <row r="17" spans="1:30" s="28" customFormat="1" ht="15.75" x14ac:dyDescent="0.2">
      <c r="A17" s="140"/>
      <c r="B17" s="141"/>
      <c r="C17" s="140"/>
      <c r="D17" s="142"/>
      <c r="E17" s="140"/>
      <c r="F17" s="142"/>
      <c r="G17" s="140"/>
      <c r="H17" s="142"/>
      <c r="I17" s="140"/>
      <c r="J17" s="142"/>
      <c r="K17" s="127"/>
      <c r="L17" s="128"/>
      <c r="M17" s="128"/>
      <c r="N17" s="128"/>
      <c r="O17" s="128"/>
      <c r="P17" s="128"/>
      <c r="Q17" s="128"/>
      <c r="R17" s="129"/>
      <c r="S17" s="127"/>
      <c r="T17" s="128"/>
      <c r="U17" s="128"/>
      <c r="V17" s="128"/>
      <c r="W17" s="128"/>
      <c r="X17" s="128"/>
      <c r="Y17" s="128"/>
      <c r="Z17" s="129"/>
      <c r="AA17" s="90"/>
      <c r="AB17" s="85" t="s">
        <v>26</v>
      </c>
      <c r="AC17" s="85">
        <f>VLOOKUP(MIN(AC11:AC15),AC11:AD15,2,0)</f>
        <v>4</v>
      </c>
      <c r="AD17" s="94">
        <f>VLOOKUP(AC17,AA11:AC15,3,0)</f>
        <v>0</v>
      </c>
    </row>
    <row r="18" spans="1:30" s="28" customFormat="1" ht="15.75" x14ac:dyDescent="0.2">
      <c r="A18" s="140"/>
      <c r="B18" s="141"/>
      <c r="C18" s="140"/>
      <c r="D18" s="142"/>
      <c r="E18" s="140"/>
      <c r="F18" s="142"/>
      <c r="G18" s="140"/>
      <c r="H18" s="142"/>
      <c r="I18" s="140"/>
      <c r="J18" s="142"/>
      <c r="K18" s="127"/>
      <c r="L18" s="128"/>
      <c r="M18" s="128"/>
      <c r="N18" s="128"/>
      <c r="O18" s="128"/>
      <c r="P18" s="128"/>
      <c r="Q18" s="128"/>
      <c r="R18" s="129"/>
      <c r="S18" s="127"/>
      <c r="T18" s="128"/>
      <c r="U18" s="128"/>
      <c r="V18" s="128"/>
      <c r="W18" s="128"/>
      <c r="X18" s="128"/>
      <c r="Y18" s="128"/>
      <c r="Z18" s="129"/>
      <c r="AA18" s="90"/>
      <c r="AB18" s="84" t="s">
        <v>27</v>
      </c>
      <c r="AC18" s="85">
        <v>8</v>
      </c>
      <c r="AD18" s="91"/>
    </row>
    <row r="19" spans="1:30" s="28" customFormat="1" ht="15.75" x14ac:dyDescent="0.2">
      <c r="A19" s="140"/>
      <c r="B19" s="141"/>
      <c r="C19" s="140"/>
      <c r="D19" s="142"/>
      <c r="E19" s="140"/>
      <c r="F19" s="142"/>
      <c r="G19" s="140"/>
      <c r="H19" s="142"/>
      <c r="I19" s="140"/>
      <c r="J19" s="142"/>
      <c r="K19" s="127"/>
      <c r="L19" s="128"/>
      <c r="M19" s="128"/>
      <c r="N19" s="128"/>
      <c r="O19" s="128"/>
      <c r="P19" s="128"/>
      <c r="Q19" s="128"/>
      <c r="R19" s="129"/>
      <c r="S19" s="127"/>
      <c r="T19" s="128"/>
      <c r="U19" s="128"/>
      <c r="V19" s="128"/>
      <c r="W19" s="128"/>
      <c r="X19" s="128"/>
      <c r="Y19" s="128"/>
      <c r="Z19" s="129"/>
      <c r="AA19" s="90"/>
      <c r="AB19" s="84" t="s">
        <v>30</v>
      </c>
      <c r="AC19" s="85">
        <f>AC10-AC20*2-AC21*3</f>
        <v>8</v>
      </c>
      <c r="AD19" s="91"/>
    </row>
    <row r="20" spans="1:30" s="28" customFormat="1" ht="15.75" x14ac:dyDescent="0.2">
      <c r="A20" s="140"/>
      <c r="B20" s="141"/>
      <c r="C20" s="140"/>
      <c r="D20" s="142"/>
      <c r="E20" s="140"/>
      <c r="F20" s="142"/>
      <c r="G20" s="140"/>
      <c r="H20" s="142"/>
      <c r="I20" s="140"/>
      <c r="J20" s="142"/>
      <c r="K20" s="127"/>
      <c r="L20" s="128"/>
      <c r="M20" s="128"/>
      <c r="N20" s="128"/>
      <c r="O20" s="128"/>
      <c r="P20" s="128"/>
      <c r="Q20" s="128"/>
      <c r="R20" s="129"/>
      <c r="S20" s="127"/>
      <c r="T20" s="128"/>
      <c r="U20" s="128"/>
      <c r="V20" s="128"/>
      <c r="W20" s="128"/>
      <c r="X20" s="128"/>
      <c r="Y20" s="128"/>
      <c r="Z20" s="129"/>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2"/>
      <c r="L21" s="133"/>
      <c r="M21" s="133"/>
      <c r="N21" s="133"/>
      <c r="O21" s="133"/>
      <c r="P21" s="133"/>
      <c r="Q21" s="133"/>
      <c r="R21" s="134"/>
      <c r="S21" s="132"/>
      <c r="T21" s="133"/>
      <c r="U21" s="133"/>
      <c r="V21" s="133"/>
      <c r="W21" s="133"/>
      <c r="X21" s="133"/>
      <c r="Y21" s="133"/>
      <c r="Z21" s="134"/>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43">
        <f>I22+1</f>
        <v>44912</v>
      </c>
      <c r="L22" s="144"/>
      <c r="M22" s="145"/>
      <c r="N22" s="145"/>
      <c r="O22" s="145"/>
      <c r="P22" s="145"/>
      <c r="Q22" s="145"/>
      <c r="R22" s="146"/>
      <c r="S22" s="143">
        <f>K22+1</f>
        <v>44913</v>
      </c>
      <c r="T22" s="144"/>
      <c r="U22" s="145"/>
      <c r="V22" s="145"/>
      <c r="W22" s="145"/>
      <c r="X22" s="145"/>
      <c r="Y22" s="145"/>
      <c r="Z22" s="146"/>
      <c r="AB22" s="105" t="s">
        <v>31</v>
      </c>
      <c r="AC22" s="106" t="s">
        <v>34</v>
      </c>
    </row>
    <row r="23" spans="1:30" s="28" customFormat="1" x14ac:dyDescent="0.2">
      <c r="A23" s="140"/>
      <c r="B23" s="141"/>
      <c r="C23" s="140"/>
      <c r="D23" s="142"/>
      <c r="E23" s="140"/>
      <c r="F23" s="142"/>
      <c r="G23" s="140"/>
      <c r="H23" s="142"/>
      <c r="I23" s="140"/>
      <c r="J23" s="142"/>
      <c r="K23" s="127"/>
      <c r="L23" s="128"/>
      <c r="M23" s="128"/>
      <c r="N23" s="128"/>
      <c r="O23" s="128"/>
      <c r="P23" s="128"/>
      <c r="Q23" s="128"/>
      <c r="R23" s="129"/>
      <c r="S23" s="127"/>
      <c r="T23" s="128"/>
      <c r="U23" s="128"/>
      <c r="V23" s="128"/>
      <c r="W23" s="128"/>
      <c r="X23" s="128"/>
      <c r="Y23" s="128"/>
      <c r="Z23" s="129"/>
    </row>
    <row r="24" spans="1:30" s="28" customFormat="1" x14ac:dyDescent="0.2">
      <c r="A24" s="140"/>
      <c r="B24" s="141"/>
      <c r="C24" s="140"/>
      <c r="D24" s="142"/>
      <c r="E24" s="140"/>
      <c r="F24" s="142"/>
      <c r="G24" s="140"/>
      <c r="H24" s="142"/>
      <c r="I24" s="140"/>
      <c r="J24" s="142"/>
      <c r="K24" s="127"/>
      <c r="L24" s="128"/>
      <c r="M24" s="128"/>
      <c r="N24" s="128"/>
      <c r="O24" s="128"/>
      <c r="P24" s="128"/>
      <c r="Q24" s="128"/>
      <c r="R24" s="129"/>
      <c r="S24" s="127"/>
      <c r="T24" s="128"/>
      <c r="U24" s="128"/>
      <c r="V24" s="128"/>
      <c r="W24" s="128"/>
      <c r="X24" s="128"/>
      <c r="Y24" s="128"/>
      <c r="Z24" s="129"/>
    </row>
    <row r="25" spans="1:30" s="28" customFormat="1" x14ac:dyDescent="0.2">
      <c r="A25" s="140"/>
      <c r="B25" s="141"/>
      <c r="C25" s="140"/>
      <c r="D25" s="142"/>
      <c r="E25" s="140"/>
      <c r="F25" s="142"/>
      <c r="G25" s="140"/>
      <c r="H25" s="142"/>
      <c r="I25" s="140"/>
      <c r="J25" s="142"/>
      <c r="K25" s="127"/>
      <c r="L25" s="128"/>
      <c r="M25" s="128"/>
      <c r="N25" s="128"/>
      <c r="O25" s="128"/>
      <c r="P25" s="128"/>
      <c r="Q25" s="128"/>
      <c r="R25" s="129"/>
      <c r="S25" s="127"/>
      <c r="T25" s="128"/>
      <c r="U25" s="128"/>
      <c r="V25" s="128"/>
      <c r="W25" s="128"/>
      <c r="X25" s="128"/>
      <c r="Y25" s="128"/>
      <c r="Z25" s="129"/>
    </row>
    <row r="26" spans="1:30" s="28" customFormat="1" x14ac:dyDescent="0.2">
      <c r="A26" s="140"/>
      <c r="B26" s="141"/>
      <c r="C26" s="140"/>
      <c r="D26" s="142"/>
      <c r="E26" s="140"/>
      <c r="F26" s="142"/>
      <c r="G26" s="140"/>
      <c r="H26" s="142"/>
      <c r="I26" s="140"/>
      <c r="J26" s="142"/>
      <c r="K26" s="127"/>
      <c r="L26" s="128"/>
      <c r="M26" s="128"/>
      <c r="N26" s="128"/>
      <c r="O26" s="128"/>
      <c r="P26" s="128"/>
      <c r="Q26" s="128"/>
      <c r="R26" s="129"/>
      <c r="S26" s="127"/>
      <c r="T26" s="128"/>
      <c r="U26" s="128"/>
      <c r="V26" s="128"/>
      <c r="W26" s="128"/>
      <c r="X26" s="128"/>
      <c r="Y26" s="128"/>
      <c r="Z26" s="129"/>
    </row>
    <row r="27" spans="1:30" s="35" customFormat="1" x14ac:dyDescent="0.2">
      <c r="A27" s="137"/>
      <c r="B27" s="138"/>
      <c r="C27" s="137"/>
      <c r="D27" s="139"/>
      <c r="E27" s="137"/>
      <c r="F27" s="139"/>
      <c r="G27" s="137"/>
      <c r="H27" s="139"/>
      <c r="I27" s="137"/>
      <c r="J27" s="139"/>
      <c r="K27" s="132"/>
      <c r="L27" s="133"/>
      <c r="M27" s="133"/>
      <c r="N27" s="133"/>
      <c r="O27" s="133"/>
      <c r="P27" s="133"/>
      <c r="Q27" s="133"/>
      <c r="R27" s="134"/>
      <c r="S27" s="132"/>
      <c r="T27" s="133"/>
      <c r="U27" s="133"/>
      <c r="V27" s="133"/>
      <c r="W27" s="133"/>
      <c r="X27" s="133"/>
      <c r="Y27" s="133"/>
      <c r="Z27" s="134"/>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43">
        <f>I28+1</f>
        <v>44919</v>
      </c>
      <c r="L28" s="144"/>
      <c r="M28" s="145"/>
      <c r="N28" s="145"/>
      <c r="O28" s="145"/>
      <c r="P28" s="145"/>
      <c r="Q28" s="145"/>
      <c r="R28" s="146"/>
      <c r="S28" s="143">
        <f>K28+1</f>
        <v>44920</v>
      </c>
      <c r="T28" s="144"/>
      <c r="U28" s="145"/>
      <c r="V28" s="145"/>
      <c r="W28" s="145"/>
      <c r="X28" s="145"/>
      <c r="Y28" s="145"/>
      <c r="Z28" s="146"/>
    </row>
    <row r="29" spans="1:30" s="28" customFormat="1" x14ac:dyDescent="0.2">
      <c r="A29" s="140"/>
      <c r="B29" s="141"/>
      <c r="C29" s="140"/>
      <c r="D29" s="142"/>
      <c r="E29" s="140"/>
      <c r="F29" s="142"/>
      <c r="G29" s="140"/>
      <c r="H29" s="142"/>
      <c r="I29" s="140"/>
      <c r="J29" s="142"/>
      <c r="K29" s="127"/>
      <c r="L29" s="128"/>
      <c r="M29" s="128"/>
      <c r="N29" s="128"/>
      <c r="O29" s="128"/>
      <c r="P29" s="128"/>
      <c r="Q29" s="128"/>
      <c r="R29" s="129"/>
      <c r="S29" s="127"/>
      <c r="T29" s="128"/>
      <c r="U29" s="128"/>
      <c r="V29" s="128"/>
      <c r="W29" s="128"/>
      <c r="X29" s="128"/>
      <c r="Y29" s="128"/>
      <c r="Z29" s="129"/>
    </row>
    <row r="30" spans="1:30" s="28" customFormat="1" x14ac:dyDescent="0.2">
      <c r="A30" s="140"/>
      <c r="B30" s="141"/>
      <c r="C30" s="140"/>
      <c r="D30" s="142"/>
      <c r="E30" s="140"/>
      <c r="F30" s="142"/>
      <c r="G30" s="140"/>
      <c r="H30" s="142"/>
      <c r="I30" s="140"/>
      <c r="J30" s="142"/>
      <c r="K30" s="127"/>
      <c r="L30" s="128"/>
      <c r="M30" s="128"/>
      <c r="N30" s="128"/>
      <c r="O30" s="128"/>
      <c r="P30" s="128"/>
      <c r="Q30" s="128"/>
      <c r="R30" s="129"/>
      <c r="S30" s="127"/>
      <c r="T30" s="128"/>
      <c r="U30" s="128"/>
      <c r="V30" s="128"/>
      <c r="W30" s="128"/>
      <c r="X30" s="128"/>
      <c r="Y30" s="128"/>
      <c r="Z30" s="129"/>
    </row>
    <row r="31" spans="1:30" s="28" customFormat="1" x14ac:dyDescent="0.2">
      <c r="A31" s="140"/>
      <c r="B31" s="141"/>
      <c r="C31" s="140"/>
      <c r="D31" s="142"/>
      <c r="E31" s="140"/>
      <c r="F31" s="142"/>
      <c r="G31" s="140"/>
      <c r="H31" s="142"/>
      <c r="I31" s="140"/>
      <c r="J31" s="142"/>
      <c r="K31" s="127"/>
      <c r="L31" s="128"/>
      <c r="M31" s="128"/>
      <c r="N31" s="128"/>
      <c r="O31" s="128"/>
      <c r="P31" s="128"/>
      <c r="Q31" s="128"/>
      <c r="R31" s="129"/>
      <c r="S31" s="127"/>
      <c r="T31" s="128"/>
      <c r="U31" s="128"/>
      <c r="V31" s="128"/>
      <c r="W31" s="128"/>
      <c r="X31" s="128"/>
      <c r="Y31" s="128"/>
      <c r="Z31" s="129"/>
    </row>
    <row r="32" spans="1:30" s="28" customFormat="1" x14ac:dyDescent="0.2">
      <c r="A32" s="140"/>
      <c r="B32" s="141"/>
      <c r="C32" s="140"/>
      <c r="D32" s="142"/>
      <c r="E32" s="140"/>
      <c r="F32" s="142"/>
      <c r="G32" s="140"/>
      <c r="H32" s="142"/>
      <c r="I32" s="140"/>
      <c r="J32" s="142"/>
      <c r="K32" s="127"/>
      <c r="L32" s="128"/>
      <c r="M32" s="128"/>
      <c r="N32" s="128"/>
      <c r="O32" s="128"/>
      <c r="P32" s="128"/>
      <c r="Q32" s="128"/>
      <c r="R32" s="129"/>
      <c r="S32" s="127"/>
      <c r="T32" s="128"/>
      <c r="U32" s="128"/>
      <c r="V32" s="128"/>
      <c r="W32" s="128"/>
      <c r="X32" s="128"/>
      <c r="Y32" s="128"/>
      <c r="Z32" s="129"/>
    </row>
    <row r="33" spans="1:27" s="35" customFormat="1" x14ac:dyDescent="0.2">
      <c r="A33" s="137"/>
      <c r="B33" s="138"/>
      <c r="C33" s="137"/>
      <c r="D33" s="139"/>
      <c r="E33" s="137"/>
      <c r="F33" s="139"/>
      <c r="G33" s="137"/>
      <c r="H33" s="139"/>
      <c r="I33" s="137"/>
      <c r="J33" s="139"/>
      <c r="K33" s="132"/>
      <c r="L33" s="133"/>
      <c r="M33" s="133"/>
      <c r="N33" s="133"/>
      <c r="O33" s="133"/>
      <c r="P33" s="133"/>
      <c r="Q33" s="133"/>
      <c r="R33" s="134"/>
      <c r="S33" s="132"/>
      <c r="T33" s="133"/>
      <c r="U33" s="133"/>
      <c r="V33" s="133"/>
      <c r="W33" s="133"/>
      <c r="X33" s="133"/>
      <c r="Y33" s="133"/>
      <c r="Z33" s="134"/>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43">
        <f>I34+1</f>
        <v>44926</v>
      </c>
      <c r="L34" s="144"/>
      <c r="M34" s="145"/>
      <c r="N34" s="145"/>
      <c r="O34" s="145"/>
      <c r="P34" s="145"/>
      <c r="Q34" s="145"/>
      <c r="R34" s="146"/>
      <c r="S34" s="143">
        <f>K34+1</f>
        <v>44927</v>
      </c>
      <c r="T34" s="144"/>
      <c r="U34" s="145"/>
      <c r="V34" s="145"/>
      <c r="W34" s="145"/>
      <c r="X34" s="145"/>
      <c r="Y34" s="145"/>
      <c r="Z34" s="146"/>
    </row>
    <row r="35" spans="1:27" s="28" customFormat="1" x14ac:dyDescent="0.2">
      <c r="A35" s="140"/>
      <c r="B35" s="141"/>
      <c r="C35" s="140"/>
      <c r="D35" s="142"/>
      <c r="E35" s="140"/>
      <c r="F35" s="142"/>
      <c r="G35" s="127"/>
      <c r="H35" s="129"/>
      <c r="I35" s="127"/>
      <c r="J35" s="129"/>
      <c r="K35" s="127"/>
      <c r="L35" s="128"/>
      <c r="M35" s="128"/>
      <c r="N35" s="128"/>
      <c r="O35" s="128"/>
      <c r="P35" s="128"/>
      <c r="Q35" s="128"/>
      <c r="R35" s="129"/>
      <c r="S35" s="127"/>
      <c r="T35" s="128"/>
      <c r="U35" s="128"/>
      <c r="V35" s="128"/>
      <c r="W35" s="128"/>
      <c r="X35" s="128"/>
      <c r="Y35" s="128"/>
      <c r="Z35" s="129"/>
    </row>
    <row r="36" spans="1:27" s="28" customFormat="1" x14ac:dyDescent="0.2">
      <c r="A36" s="140"/>
      <c r="B36" s="141"/>
      <c r="C36" s="140"/>
      <c r="D36" s="142"/>
      <c r="E36" s="140"/>
      <c r="F36" s="142"/>
      <c r="G36" s="127"/>
      <c r="H36" s="129"/>
      <c r="I36" s="127"/>
      <c r="J36" s="129"/>
      <c r="K36" s="127"/>
      <c r="L36" s="128"/>
      <c r="M36" s="128"/>
      <c r="N36" s="128"/>
      <c r="O36" s="128"/>
      <c r="P36" s="128"/>
      <c r="Q36" s="128"/>
      <c r="R36" s="129"/>
      <c r="S36" s="127"/>
      <c r="T36" s="128"/>
      <c r="U36" s="128"/>
      <c r="V36" s="128"/>
      <c r="W36" s="128"/>
      <c r="X36" s="128"/>
      <c r="Y36" s="128"/>
      <c r="Z36" s="129"/>
    </row>
    <row r="37" spans="1:27" s="28" customFormat="1" x14ac:dyDescent="0.2">
      <c r="A37" s="140"/>
      <c r="B37" s="141"/>
      <c r="C37" s="140"/>
      <c r="D37" s="142"/>
      <c r="E37" s="140"/>
      <c r="F37" s="142"/>
      <c r="G37" s="127"/>
      <c r="H37" s="129"/>
      <c r="I37" s="127"/>
      <c r="J37" s="129"/>
      <c r="K37" s="127"/>
      <c r="L37" s="128"/>
      <c r="M37" s="128"/>
      <c r="N37" s="128"/>
      <c r="O37" s="128"/>
      <c r="P37" s="128"/>
      <c r="Q37" s="128"/>
      <c r="R37" s="129"/>
      <c r="S37" s="127"/>
      <c r="T37" s="128"/>
      <c r="U37" s="128"/>
      <c r="V37" s="128"/>
      <c r="W37" s="128"/>
      <c r="X37" s="128"/>
      <c r="Y37" s="128"/>
      <c r="Z37" s="129"/>
    </row>
    <row r="38" spans="1:27" s="28" customFormat="1" x14ac:dyDescent="0.2">
      <c r="A38" s="140"/>
      <c r="B38" s="141"/>
      <c r="C38" s="140"/>
      <c r="D38" s="142"/>
      <c r="E38" s="140"/>
      <c r="F38" s="142"/>
      <c r="G38" s="127"/>
      <c r="H38" s="129"/>
      <c r="I38" s="127"/>
      <c r="J38" s="129"/>
      <c r="K38" s="127"/>
      <c r="L38" s="128"/>
      <c r="M38" s="128"/>
      <c r="N38" s="128"/>
      <c r="O38" s="128"/>
      <c r="P38" s="128"/>
      <c r="Q38" s="128"/>
      <c r="R38" s="129"/>
      <c r="S38" s="127"/>
      <c r="T38" s="128"/>
      <c r="U38" s="128"/>
      <c r="V38" s="128"/>
      <c r="W38" s="128"/>
      <c r="X38" s="128"/>
      <c r="Y38" s="128"/>
      <c r="Z38" s="129"/>
    </row>
    <row r="39" spans="1:27" s="35" customFormat="1" x14ac:dyDescent="0.2">
      <c r="A39" s="137"/>
      <c r="B39" s="138"/>
      <c r="C39" s="137"/>
      <c r="D39" s="139"/>
      <c r="E39" s="137"/>
      <c r="F39" s="139"/>
      <c r="G39" s="132"/>
      <c r="H39" s="134"/>
      <c r="I39" s="132"/>
      <c r="J39" s="134"/>
      <c r="K39" s="132"/>
      <c r="L39" s="133"/>
      <c r="M39" s="133"/>
      <c r="N39" s="133"/>
      <c r="O39" s="133"/>
      <c r="P39" s="133"/>
      <c r="Q39" s="133"/>
      <c r="R39" s="134"/>
      <c r="S39" s="132"/>
      <c r="T39" s="133"/>
      <c r="U39" s="133"/>
      <c r="V39" s="133"/>
      <c r="W39" s="133"/>
      <c r="X39" s="133"/>
      <c r="Y39" s="133"/>
      <c r="Z39" s="134"/>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7"/>
      <c r="B41" s="128"/>
      <c r="C41" s="127"/>
      <c r="D41" s="129"/>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7"/>
      <c r="B42" s="128"/>
      <c r="C42" s="127"/>
      <c r="D42" s="129"/>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7"/>
      <c r="B43" s="128"/>
      <c r="C43" s="127"/>
      <c r="D43" s="129"/>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7"/>
      <c r="B44" s="128"/>
      <c r="C44" s="127"/>
      <c r="D44" s="129"/>
      <c r="E44" s="40"/>
      <c r="F44" s="41"/>
      <c r="G44" s="41"/>
      <c r="H44" s="41"/>
      <c r="I44" s="41"/>
      <c r="J44" s="41"/>
      <c r="K44" s="130"/>
      <c r="L44" s="130"/>
      <c r="M44" s="130"/>
      <c r="N44" s="130"/>
      <c r="O44" s="130"/>
      <c r="P44" s="130"/>
      <c r="Q44" s="130"/>
      <c r="R44" s="130"/>
      <c r="S44" s="130"/>
      <c r="T44" s="130"/>
      <c r="U44" s="130"/>
      <c r="V44" s="130"/>
      <c r="W44" s="130"/>
      <c r="X44" s="130"/>
      <c r="Y44" s="130"/>
      <c r="Z44" s="131"/>
    </row>
    <row r="45" spans="1:27" s="28" customFormat="1" x14ac:dyDescent="0.2">
      <c r="A45" s="132"/>
      <c r="B45" s="133"/>
      <c r="C45" s="132"/>
      <c r="D45" s="134"/>
      <c r="E45" s="44"/>
      <c r="F45" s="45"/>
      <c r="G45" s="45"/>
      <c r="H45" s="45"/>
      <c r="I45" s="45"/>
      <c r="J45" s="45"/>
      <c r="K45" s="135"/>
      <c r="L45" s="135"/>
      <c r="M45" s="135"/>
      <c r="N45" s="135"/>
      <c r="O45" s="135"/>
      <c r="P45" s="135"/>
      <c r="Q45" s="135"/>
      <c r="R45" s="135"/>
      <c r="S45" s="135"/>
      <c r="T45" s="135"/>
      <c r="U45" s="135"/>
      <c r="V45" s="135"/>
      <c r="W45" s="135"/>
      <c r="X45" s="135"/>
      <c r="Y45" s="135"/>
      <c r="Z45" s="136"/>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2.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3.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27</vt:i4>
      </vt:variant>
      <vt:variant>
        <vt:lpstr>Именованные диапазоны</vt:lpstr>
      </vt:variant>
      <vt:variant>
        <vt:i4>13</vt:i4>
      </vt:variant>
    </vt:vector>
  </HeadingPairs>
  <TitlesOfParts>
    <vt:vector size="40"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Апрель 2024</vt:lpstr>
      <vt:lpstr>Май 2024</vt:lpstr>
      <vt:lpstr>Июнь 2024</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2024-06-08T07:19:24Z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